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'стр.1'!$A$1:$V$57</definedName>
  </definedNames>
  <calcPr fullCalcOnLoad="1"/>
</workbook>
</file>

<file path=xl/sharedStrings.xml><?xml version="1.0" encoding="utf-8"?>
<sst xmlns="http://schemas.openxmlformats.org/spreadsheetml/2006/main" count="249" uniqueCount="102">
  <si>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</si>
  <si>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</si>
  <si>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</si>
  <si>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</si>
  <si>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</si>
  <si>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</si>
  <si>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</si>
  <si>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</si>
  <si>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</si>
  <si>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</si>
  <si>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</si>
  <si>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</si>
  <si>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</si>
  <si>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</si>
  <si>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</si>
  <si>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</si>
  <si>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</si>
  <si>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</si>
  <si>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 xml:space="preserve"> года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</si>
  <si>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</si>
  <si>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в базисном уровне цен</t>
  </si>
  <si>
    <t>в прогнозных ценах соответствующих лет</t>
  </si>
  <si>
    <t>Остаток освоения капитальных вложений на конец отчетного периода, млн. рублей
(без НДС)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</si>
  <si>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</si>
  <si>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</si>
  <si>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</si>
  <si>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млн. рублей
(без НДС)</t>
  </si>
  <si>
    <t>%</t>
  </si>
  <si>
    <t xml:space="preserve"> квартал</t>
  </si>
  <si>
    <t>2019</t>
  </si>
  <si>
    <t>Акционерное общество "Тульские городские электрические сети"</t>
  </si>
  <si>
    <t>Фактический объем освоения капитальных вложений на 01.01.2019 года в прогнозных ценах соответствующих лет, млн. рублей
(без НДС)</t>
  </si>
  <si>
    <t>Остаток освоения капитальных вложений на 01.01.2019 года, млн. рублей
(без НДС)</t>
  </si>
  <si>
    <t>Освоение капитальных вложений 2019 года, млн. рублей (без НДС)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</si>
  <si>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</si>
  <si>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</si>
  <si>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</si>
  <si>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</si>
  <si>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</si>
  <si>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</si>
  <si>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</si>
  <si>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</si>
  <si>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</si>
  <si>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</si>
  <si>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</si>
  <si>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G_14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</si>
  <si>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</si>
  <si>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</si>
  <si>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</si>
  <si>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</si>
  <si>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</si>
  <si>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</si>
  <si>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</si>
  <si>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</si>
  <si>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G_15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</si>
  <si>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</si>
  <si>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</si>
  <si>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G_24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</si>
  <si>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</si>
  <si>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</si>
  <si>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</si>
  <si>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РП 16</t>
  </si>
  <si>
    <t>G_16</t>
  </si>
  <si>
    <t>Установка приборов учета, класс напряжения 0,22 (0,4) кВ, всего, в том числе:</t>
  </si>
  <si>
    <t>G_17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</si>
  <si>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</si>
  <si>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G_08</t>
  </si>
  <si>
    <t>Приобретение машин и механизмов</t>
  </si>
  <si>
    <t>G_01</t>
  </si>
  <si>
    <t>-</t>
  </si>
  <si>
    <t>Замена  вводных ячеек РУ-0,4 кВ на ячейки ЩО-70-3А-22У3 с автоматическими выключателями ВА 55-43 1600А в ТП 554</t>
  </si>
  <si>
    <t>Утверждаю
Директор по финансам и экономике АО "ТГЭС"</t>
  </si>
  <si>
    <t>Л.В.Грашина</t>
  </si>
  <si>
    <t>(подпись)</t>
  </si>
  <si>
    <t>М.П.</t>
  </si>
  <si>
    <t>*Согласно Приказу Министерства энергетики РФ от 25 апреля 2018 г. № 320 «показатели в базисном уровне цен заполняются, если соответствующий бухгалтерский учет предусмотрен учетной политикой организации».</t>
  </si>
  <si>
    <t>нд</t>
  </si>
  <si>
    <t>IV</t>
  </si>
  <si>
    <t>14.02.2020 года</t>
  </si>
  <si>
    <t>Распоряжением Правительства Тульской области №832-р от 18.11.2019</t>
  </si>
  <si>
    <t>1.1.</t>
  </si>
  <si>
    <t>Технологическое присоединение</t>
  </si>
  <si>
    <t>1.2.</t>
  </si>
  <si>
    <t>Реконструкция, модернизация, техническое перевооружение всего, в том числе:</t>
  </si>
  <si>
    <t>G_09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</si>
  <si>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</si>
  <si>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</si>
  <si>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G_10</t>
  </si>
  <si>
    <t>1.2.1.1.</t>
  </si>
  <si>
    <t>1.2.1.2.</t>
  </si>
  <si>
    <t>Строительство распределительной трансформаторной подстанции взамен РП 75 и ТП 717</t>
  </si>
  <si>
    <t>Строительство распределительной трансформаторной подстанции взамен ТП 725</t>
  </si>
  <si>
    <t>1.2.2.</t>
  </si>
  <si>
    <t>Реконструкция, модернизация, техническое перевооружение линий электропередачи, всего, в том числе:</t>
  </si>
  <si>
    <t>G_13</t>
  </si>
  <si>
    <t>1.2.2.1.</t>
  </si>
  <si>
    <t>1.2.2.2.</t>
  </si>
  <si>
    <t>1.2.3.</t>
  </si>
  <si>
    <t>Развитие и модернизация учета электрической энергии (мощности), всего, в том числе:</t>
  </si>
  <si>
    <t>1.2.3.1.</t>
  </si>
  <si>
    <t>1.6.</t>
  </si>
  <si>
    <t>Прочие инвестиционные проекты, всего, в том числе: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</si>
</sst>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9" fillId="0" borderId="11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13" xfId="53" applyFont="1" applyFill="1" applyBorder="1" applyAlignment="1">
      <alignment horizontal="left" vertical="center" wrapText="1"/>
      <protection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176" fontId="8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left" vertical="center" wrapText="1"/>
      <protection/>
    </xf>
    <xf numFmtId="0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176" fontId="8" fillId="0" borderId="0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11" fillId="0" borderId="23" xfId="53" applyFont="1" applyFill="1" applyBorder="1" applyAlignment="1">
      <alignment horizontal="left" vertical="center" wrapText="1"/>
      <protection/>
    </xf>
    <xf numFmtId="0" fontId="5" fillId="0" borderId="0" xfId="0" applyNumberFormat="1" applyFont="1" applyBorder="1" applyAlignment="1">
      <alignment horizontal="right" vertical="top" wrapText="1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SheetLayoutView="100" zoomScalePageLayoutView="0" workbookViewId="0" topLeftCell="A16">
      <selection activeCell="I54" sqref="I54"/>
    </sheetView>
  </sheetViews>
  <sheetFormatPr defaultColWidth="9.00390625" defaultRowHeight="12.75"/>
  <cols>
    <col min="1" max="1" width="7.125" style="1" customWidth="1"/>
    <col min="2" max="2" width="22.875" style="1" customWidth="1"/>
    <col min="3" max="3" width="12.25390625" style="1" customWidth="1"/>
    <col min="4" max="5" width="13.875" style="1" customWidth="1"/>
    <col min="6" max="7" width="7.75390625" style="1" customWidth="1"/>
    <col min="8" max="9" width="7.75390625" style="52" customWidth="1"/>
    <col min="10" max="10" width="7.75390625" style="60" customWidth="1"/>
    <col min="11" max="11" width="7.75390625" style="52" customWidth="1"/>
    <col min="12" max="12" width="7.75390625" style="60" customWidth="1"/>
    <col min="13" max="17" width="7.75390625" style="52" customWidth="1"/>
    <col min="18" max="19" width="7.625" style="1" customWidth="1"/>
    <col min="20" max="20" width="8.875" style="1" customWidth="1"/>
    <col min="21" max="21" width="7.375" style="1" customWidth="1"/>
    <col min="22" max="22" width="15.00390625" style="1" customWidth="1"/>
    <col min="23" max="16384" width="9.125" style="1" customWidth="1"/>
  </cols>
  <sheetData>
    <row r="1" spans="8:22" s="3" customFormat="1" ht="12">
      <c r="H1" s="51"/>
      <c r="I1" s="51"/>
      <c r="J1" s="58"/>
      <c r="K1" s="51"/>
      <c r="L1" s="58"/>
      <c r="M1" s="51"/>
      <c r="N1" s="51"/>
      <c r="O1" s="51"/>
      <c r="P1" s="51"/>
      <c r="Q1" s="51"/>
      <c r="V1" s="4" t="s">
        <v>23</v>
      </c>
    </row>
    <row r="2" spans="8:22" s="3" customFormat="1" ht="24" customHeight="1">
      <c r="H2" s="51"/>
      <c r="I2" s="51"/>
      <c r="J2" s="58"/>
      <c r="K2" s="51"/>
      <c r="L2" s="58"/>
      <c r="M2" s="51"/>
      <c r="N2" s="51"/>
      <c r="O2" s="51"/>
      <c r="P2" s="51"/>
      <c r="Q2" s="51"/>
      <c r="T2" s="93" t="s">
        <v>4</v>
      </c>
      <c r="U2" s="93"/>
      <c r="V2" s="93"/>
    </row>
    <row r="3" spans="1:22" s="3" customFormat="1" ht="12">
      <c r="A3" s="98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7:17" s="3" customFormat="1" ht="12.75">
      <c r="G4" s="7" t="s">
        <v>17</v>
      </c>
      <c r="H4" s="73" t="s">
        <v>77</v>
      </c>
      <c r="I4" s="73"/>
      <c r="J4" s="59" t="s">
        <v>28</v>
      </c>
      <c r="K4" s="73" t="s">
        <v>29</v>
      </c>
      <c r="L4" s="73"/>
      <c r="M4" s="59" t="s">
        <v>18</v>
      </c>
      <c r="N4" s="51"/>
      <c r="O4" s="51"/>
      <c r="P4" s="51"/>
      <c r="Q4" s="51"/>
    </row>
    <row r="5" ht="11.25" customHeight="1"/>
    <row r="6" spans="6:17" s="3" customFormat="1" ht="12">
      <c r="F6" s="4" t="s">
        <v>5</v>
      </c>
      <c r="G6" s="99" t="s">
        <v>30</v>
      </c>
      <c r="H6" s="99"/>
      <c r="I6" s="99"/>
      <c r="J6" s="99"/>
      <c r="K6" s="99"/>
      <c r="L6" s="99"/>
      <c r="M6" s="99"/>
      <c r="N6" s="99"/>
      <c r="O6" s="99"/>
      <c r="P6" s="99"/>
      <c r="Q6" s="70"/>
    </row>
    <row r="7" ht="11.25" customHeight="1"/>
    <row r="8" spans="8:17" s="3" customFormat="1" ht="12">
      <c r="H8" s="51"/>
      <c r="I8" s="67" t="s">
        <v>6</v>
      </c>
      <c r="J8" s="61" t="s">
        <v>29</v>
      </c>
      <c r="K8" s="51" t="s">
        <v>7</v>
      </c>
      <c r="L8" s="58"/>
      <c r="M8" s="51"/>
      <c r="N8" s="51"/>
      <c r="O8" s="51"/>
      <c r="P8" s="51"/>
      <c r="Q8" s="51"/>
    </row>
    <row r="9" ht="11.25" customHeight="1"/>
    <row r="10" spans="7:17" s="3" customFormat="1" ht="12">
      <c r="G10" s="4" t="s">
        <v>8</v>
      </c>
      <c r="H10" s="87" t="s">
        <v>79</v>
      </c>
      <c r="I10" s="87"/>
      <c r="J10" s="87"/>
      <c r="K10" s="87"/>
      <c r="L10" s="87"/>
      <c r="M10" s="87"/>
      <c r="N10" s="87"/>
      <c r="O10" s="87"/>
      <c r="P10" s="87"/>
      <c r="Q10" s="87"/>
    </row>
    <row r="11" spans="8:22" s="2" customFormat="1" ht="24.75" customHeight="1">
      <c r="H11" s="53"/>
      <c r="I11" s="53"/>
      <c r="J11" s="62"/>
      <c r="K11" s="53"/>
      <c r="L11" s="62"/>
      <c r="M11" s="53"/>
      <c r="N11" s="53"/>
      <c r="O11" s="53"/>
      <c r="P11" s="53"/>
      <c r="Q11" s="71"/>
      <c r="R11" s="81" t="s">
        <v>71</v>
      </c>
      <c r="S11" s="81"/>
      <c r="T11" s="81"/>
      <c r="U11" s="81"/>
      <c r="V11" s="81"/>
    </row>
    <row r="12" spans="8:22" s="2" customFormat="1" ht="12.75" customHeight="1">
      <c r="H12" s="53"/>
      <c r="I12" s="53"/>
      <c r="J12" s="62"/>
      <c r="K12" s="53"/>
      <c r="L12" s="62"/>
      <c r="M12" s="53"/>
      <c r="N12" s="53"/>
      <c r="O12" s="53"/>
      <c r="P12" s="53"/>
      <c r="Q12" s="72"/>
      <c r="R12" s="37"/>
      <c r="S12" s="38"/>
      <c r="T12" s="82" t="s">
        <v>72</v>
      </c>
      <c r="U12" s="82"/>
      <c r="V12" s="82"/>
    </row>
    <row r="13" spans="8:20" s="2" customFormat="1" ht="11.25">
      <c r="H13" s="54"/>
      <c r="I13" s="53"/>
      <c r="J13" s="63"/>
      <c r="K13" s="53"/>
      <c r="L13" s="62"/>
      <c r="M13" s="53"/>
      <c r="N13" s="53"/>
      <c r="O13" s="53"/>
      <c r="P13" s="53"/>
      <c r="Q13" s="72"/>
      <c r="S13" s="38"/>
      <c r="T13" s="39"/>
    </row>
    <row r="14" spans="8:20" s="2" customFormat="1" ht="12" customHeight="1">
      <c r="H14" s="53"/>
      <c r="I14" s="54"/>
      <c r="J14" s="62"/>
      <c r="K14" s="53"/>
      <c r="L14" s="62"/>
      <c r="M14" s="53"/>
      <c r="N14" s="53"/>
      <c r="O14" s="53"/>
      <c r="P14" s="53"/>
      <c r="Q14" s="72"/>
      <c r="T14" s="40" t="s">
        <v>73</v>
      </c>
    </row>
    <row r="15" spans="8:20" s="2" customFormat="1" ht="11.25" customHeight="1">
      <c r="H15" s="53"/>
      <c r="I15" s="53"/>
      <c r="J15" s="62"/>
      <c r="K15" s="53"/>
      <c r="L15" s="62"/>
      <c r="M15" s="53"/>
      <c r="N15" s="53"/>
      <c r="O15" s="53"/>
      <c r="P15" s="53"/>
      <c r="Q15" s="72"/>
      <c r="R15" s="97" t="s">
        <v>78</v>
      </c>
      <c r="S15" s="97"/>
      <c r="T15" s="97"/>
    </row>
    <row r="16" spans="8:20" s="2" customFormat="1" ht="12.75" customHeight="1">
      <c r="H16" s="53"/>
      <c r="I16" s="53"/>
      <c r="J16" s="62"/>
      <c r="K16" s="53"/>
      <c r="L16" s="62"/>
      <c r="M16" s="53"/>
      <c r="N16" s="53"/>
      <c r="O16" s="53"/>
      <c r="P16" s="53"/>
      <c r="Q16" s="72"/>
      <c r="T16" s="37" t="s">
        <v>74</v>
      </c>
    </row>
    <row r="17" spans="1:22" s="2" customFormat="1" ht="75.75" customHeight="1">
      <c r="A17" s="76" t="s">
        <v>9</v>
      </c>
      <c r="B17" s="76" t="s">
        <v>10</v>
      </c>
      <c r="C17" s="76" t="s">
        <v>11</v>
      </c>
      <c r="D17" s="76" t="s">
        <v>19</v>
      </c>
      <c r="E17" s="76" t="s">
        <v>31</v>
      </c>
      <c r="F17" s="79" t="s">
        <v>32</v>
      </c>
      <c r="G17" s="80"/>
      <c r="H17" s="79" t="s">
        <v>33</v>
      </c>
      <c r="I17" s="96"/>
      <c r="J17" s="96"/>
      <c r="K17" s="96"/>
      <c r="L17" s="96"/>
      <c r="M17" s="96"/>
      <c r="N17" s="96"/>
      <c r="O17" s="96"/>
      <c r="P17" s="96"/>
      <c r="Q17" s="80"/>
      <c r="R17" s="79" t="s">
        <v>22</v>
      </c>
      <c r="S17" s="80"/>
      <c r="T17" s="84" t="s">
        <v>25</v>
      </c>
      <c r="U17" s="85"/>
      <c r="V17" s="76" t="s">
        <v>2</v>
      </c>
    </row>
    <row r="18" spans="1:22" s="2" customFormat="1" ht="15" customHeight="1">
      <c r="A18" s="77"/>
      <c r="B18" s="77"/>
      <c r="C18" s="77"/>
      <c r="D18" s="77"/>
      <c r="E18" s="77"/>
      <c r="F18" s="90" t="s">
        <v>20</v>
      </c>
      <c r="G18" s="90" t="s">
        <v>21</v>
      </c>
      <c r="H18" s="74" t="s">
        <v>12</v>
      </c>
      <c r="I18" s="75"/>
      <c r="J18" s="74" t="s">
        <v>13</v>
      </c>
      <c r="K18" s="75"/>
      <c r="L18" s="74" t="s">
        <v>14</v>
      </c>
      <c r="M18" s="75"/>
      <c r="N18" s="74" t="s">
        <v>15</v>
      </c>
      <c r="O18" s="75"/>
      <c r="P18" s="79" t="s">
        <v>16</v>
      </c>
      <c r="Q18" s="80"/>
      <c r="R18" s="94" t="s">
        <v>20</v>
      </c>
      <c r="S18" s="90" t="s">
        <v>21</v>
      </c>
      <c r="T18" s="83"/>
      <c r="U18" s="86"/>
      <c r="V18" s="77"/>
    </row>
    <row r="19" spans="1:22" s="2" customFormat="1" ht="78" customHeight="1">
      <c r="A19" s="78"/>
      <c r="B19" s="78"/>
      <c r="C19" s="78"/>
      <c r="D19" s="78"/>
      <c r="E19" s="83"/>
      <c r="F19" s="91"/>
      <c r="G19" s="91"/>
      <c r="H19" s="55" t="s">
        <v>0</v>
      </c>
      <c r="I19" s="55" t="s">
        <v>1</v>
      </c>
      <c r="J19" s="55" t="s">
        <v>0</v>
      </c>
      <c r="K19" s="55" t="s">
        <v>1</v>
      </c>
      <c r="L19" s="55" t="s">
        <v>0</v>
      </c>
      <c r="M19" s="55" t="s">
        <v>1</v>
      </c>
      <c r="N19" s="55" t="s">
        <v>0</v>
      </c>
      <c r="O19" s="55" t="s">
        <v>1</v>
      </c>
      <c r="P19" s="55" t="s">
        <v>0</v>
      </c>
      <c r="Q19" s="55" t="s">
        <v>1</v>
      </c>
      <c r="R19" s="95"/>
      <c r="S19" s="91"/>
      <c r="T19" s="5" t="s">
        <v>26</v>
      </c>
      <c r="U19" s="5" t="s">
        <v>27</v>
      </c>
      <c r="V19" s="78"/>
    </row>
    <row r="20" spans="1:22" s="2" customFormat="1" ht="11.2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56">
        <v>8</v>
      </c>
      <c r="I20" s="56">
        <v>9</v>
      </c>
      <c r="J20" s="64">
        <v>10</v>
      </c>
      <c r="K20" s="56">
        <v>11</v>
      </c>
      <c r="L20" s="64">
        <v>12</v>
      </c>
      <c r="M20" s="56">
        <v>13</v>
      </c>
      <c r="N20" s="56">
        <v>14</v>
      </c>
      <c r="O20" s="56">
        <v>15</v>
      </c>
      <c r="P20" s="56">
        <v>16</v>
      </c>
      <c r="Q20" s="56">
        <v>17</v>
      </c>
      <c r="R20" s="34">
        <v>18</v>
      </c>
      <c r="S20" s="34">
        <v>19</v>
      </c>
      <c r="T20" s="6">
        <v>20</v>
      </c>
      <c r="U20" s="6">
        <v>21</v>
      </c>
      <c r="V20" s="6">
        <v>22</v>
      </c>
    </row>
    <row r="21" spans="1:22" s="25" customFormat="1" ht="12" customHeight="1">
      <c r="A21" s="88" t="s">
        <v>3</v>
      </c>
      <c r="B21" s="89"/>
      <c r="C21" s="12" t="s">
        <v>68</v>
      </c>
      <c r="D21" s="23" t="s">
        <v>69</v>
      </c>
      <c r="E21" s="22">
        <v>0</v>
      </c>
      <c r="F21" s="31" t="s">
        <v>69</v>
      </c>
      <c r="G21" s="50">
        <f>G22+G23+G50</f>
        <v>290.326</v>
      </c>
      <c r="H21" s="50">
        <f>H22+H23+H50</f>
        <v>290.326</v>
      </c>
      <c r="I21" s="50">
        <f>I22+I23+I50</f>
        <v>298.041207</v>
      </c>
      <c r="J21" s="50">
        <f aca="true" t="shared" si="0" ref="J21:Q21">J22+J23+J50</f>
        <v>108.3108</v>
      </c>
      <c r="K21" s="50">
        <f t="shared" si="0"/>
        <v>38.983628</v>
      </c>
      <c r="L21" s="50">
        <f t="shared" si="0"/>
        <v>29.9116</v>
      </c>
      <c r="M21" s="50">
        <f t="shared" si="0"/>
        <v>16.471705</v>
      </c>
      <c r="N21" s="50">
        <f t="shared" si="0"/>
        <v>104.1523</v>
      </c>
      <c r="O21" s="50">
        <f t="shared" si="0"/>
        <v>189.07769599999997</v>
      </c>
      <c r="P21" s="50">
        <f t="shared" si="0"/>
        <v>47.951299999999996</v>
      </c>
      <c r="Q21" s="50">
        <f t="shared" si="0"/>
        <v>53.508178</v>
      </c>
      <c r="R21" s="35" t="s">
        <v>69</v>
      </c>
      <c r="S21" s="35" t="s">
        <v>69</v>
      </c>
      <c r="T21" s="24" t="s">
        <v>69</v>
      </c>
      <c r="U21" s="24" t="s">
        <v>69</v>
      </c>
      <c r="V21" s="23"/>
    </row>
    <row r="22" spans="1:22" s="25" customFormat="1" ht="21">
      <c r="A22" s="8" t="s">
        <v>80</v>
      </c>
      <c r="B22" s="9" t="s">
        <v>81</v>
      </c>
      <c r="C22" s="12" t="s">
        <v>66</v>
      </c>
      <c r="D22" s="36" t="s">
        <v>76</v>
      </c>
      <c r="E22" s="20">
        <f>E23+E45+E51</f>
        <v>0</v>
      </c>
      <c r="F22" s="36" t="s">
        <v>76</v>
      </c>
      <c r="G22" s="26">
        <f>H22</f>
        <v>84.4807</v>
      </c>
      <c r="H22" s="26">
        <f>J22+L22+N22+P22</f>
        <v>84.4807</v>
      </c>
      <c r="I22" s="68">
        <f>K22+M22+O22+Q22</f>
        <v>93.994309</v>
      </c>
      <c r="J22" s="29">
        <v>38.9833</v>
      </c>
      <c r="K22" s="29">
        <v>38.983628</v>
      </c>
      <c r="L22" s="29">
        <v>14.4458</v>
      </c>
      <c r="M22" s="29">
        <v>14.445425</v>
      </c>
      <c r="N22" s="29">
        <v>8.8033</v>
      </c>
      <c r="O22" s="29">
        <v>8.803032</v>
      </c>
      <c r="P22" s="29">
        <v>22.2483</v>
      </c>
      <c r="Q22" s="29">
        <v>31.762224</v>
      </c>
      <c r="R22" s="36" t="s">
        <v>76</v>
      </c>
      <c r="S22" s="35">
        <f>H21-I21</f>
        <v>-7.715206999999964</v>
      </c>
      <c r="T22" s="24">
        <f>P22-Q22</f>
        <v>-9.513924</v>
      </c>
      <c r="U22" s="24">
        <f>Q22*100/P22</f>
        <v>142.76247623413923</v>
      </c>
      <c r="V22" s="33"/>
    </row>
    <row r="23" spans="1:22" s="25" customFormat="1" ht="42">
      <c r="A23" s="8" t="s">
        <v>82</v>
      </c>
      <c r="B23" s="9" t="s">
        <v>83</v>
      </c>
      <c r="C23" s="12" t="s">
        <v>84</v>
      </c>
      <c r="D23" s="36" t="s">
        <v>76</v>
      </c>
      <c r="E23" s="20">
        <f>E24+E28+E34+E42</f>
        <v>0</v>
      </c>
      <c r="F23" s="36" t="s">
        <v>76</v>
      </c>
      <c r="G23" s="26">
        <f>G24+G35+G47</f>
        <v>196.7119</v>
      </c>
      <c r="H23" s="26">
        <f>H24+H35+H47</f>
        <v>196.7119</v>
      </c>
      <c r="I23" s="26">
        <f>I24+I35+I47</f>
        <v>194.97311499999998</v>
      </c>
      <c r="J23" s="26">
        <f aca="true" t="shared" si="1" ref="J23:Q23">J24+J35+J47</f>
        <v>69.3275</v>
      </c>
      <c r="K23" s="26">
        <f t="shared" si="1"/>
        <v>0</v>
      </c>
      <c r="L23" s="26">
        <f t="shared" si="1"/>
        <v>15.4658</v>
      </c>
      <c r="M23" s="26">
        <f t="shared" si="1"/>
        <v>2.02628</v>
      </c>
      <c r="N23" s="26">
        <f t="shared" si="1"/>
        <v>91.94309999999999</v>
      </c>
      <c r="O23" s="26">
        <f t="shared" si="1"/>
        <v>176.97285799999997</v>
      </c>
      <c r="P23" s="26">
        <f t="shared" si="1"/>
        <v>19.9755</v>
      </c>
      <c r="Q23" s="26">
        <f t="shared" si="1"/>
        <v>15.973977</v>
      </c>
      <c r="R23" s="36" t="s">
        <v>76</v>
      </c>
      <c r="S23" s="35">
        <f aca="true" t="shared" si="2" ref="S23:S55">H22-I22</f>
        <v>-9.513609000000002</v>
      </c>
      <c r="T23" s="24">
        <f aca="true" t="shared" si="3" ref="T23:T55">P23-Q23</f>
        <v>4.001523000000001</v>
      </c>
      <c r="U23" s="24">
        <f>Q23*100/P23</f>
        <v>79.96784561087331</v>
      </c>
      <c r="V23" s="33"/>
    </row>
    <row r="24" spans="1:22" s="25" customFormat="1" ht="73.5">
      <c r="A24" s="8" t="s">
        <v>85</v>
      </c>
      <c r="B24" s="11" t="s">
        <v>86</v>
      </c>
      <c r="C24" s="12" t="s">
        <v>87</v>
      </c>
      <c r="D24" s="36" t="s">
        <v>76</v>
      </c>
      <c r="E24" s="20">
        <f>E25+E26+E27</f>
        <v>0</v>
      </c>
      <c r="F24" s="36" t="s">
        <v>76</v>
      </c>
      <c r="G24" s="26">
        <f>G25+G27</f>
        <v>41.183800000000005</v>
      </c>
      <c r="H24" s="26">
        <f>H25+H27</f>
        <v>41.183800000000005</v>
      </c>
      <c r="I24" s="26">
        <f>I25+I27</f>
        <v>40.05337299999999</v>
      </c>
      <c r="J24" s="26">
        <f aca="true" t="shared" si="4" ref="J24:Q24">J25+J27</f>
        <v>0</v>
      </c>
      <c r="K24" s="26">
        <f t="shared" si="4"/>
        <v>0</v>
      </c>
      <c r="L24" s="26">
        <f t="shared" si="4"/>
        <v>1.5617</v>
      </c>
      <c r="M24" s="26">
        <f t="shared" si="4"/>
        <v>1.546486</v>
      </c>
      <c r="N24" s="26">
        <f t="shared" si="4"/>
        <v>19.6466</v>
      </c>
      <c r="O24" s="26">
        <f t="shared" si="4"/>
        <v>22.53291</v>
      </c>
      <c r="P24" s="26">
        <f t="shared" si="4"/>
        <v>19.9755</v>
      </c>
      <c r="Q24" s="26">
        <f t="shared" si="4"/>
        <v>15.973977</v>
      </c>
      <c r="R24" s="36" t="s">
        <v>76</v>
      </c>
      <c r="S24" s="35">
        <f t="shared" si="2"/>
        <v>1.7387850000000356</v>
      </c>
      <c r="T24" s="24">
        <f t="shared" si="3"/>
        <v>4.001523000000001</v>
      </c>
      <c r="U24" s="24">
        <f>Q24*100/P24</f>
        <v>79.96784561087331</v>
      </c>
      <c r="V24" s="33"/>
    </row>
    <row r="25" spans="1:22" s="2" customFormat="1" ht="42">
      <c r="A25" s="8" t="s">
        <v>88</v>
      </c>
      <c r="B25" s="11" t="s">
        <v>34</v>
      </c>
      <c r="C25" s="12" t="s">
        <v>35</v>
      </c>
      <c r="D25" s="36" t="s">
        <v>76</v>
      </c>
      <c r="E25" s="21">
        <v>0</v>
      </c>
      <c r="F25" s="36" t="s">
        <v>76</v>
      </c>
      <c r="G25" s="26">
        <f>G26</f>
        <v>1.5617</v>
      </c>
      <c r="H25" s="26">
        <f>H26</f>
        <v>1.5617</v>
      </c>
      <c r="I25" s="26">
        <f>I26</f>
        <v>1.546486</v>
      </c>
      <c r="J25" s="26">
        <f aca="true" t="shared" si="5" ref="J25:Q25">J26</f>
        <v>0</v>
      </c>
      <c r="K25" s="26">
        <f t="shared" si="5"/>
        <v>0</v>
      </c>
      <c r="L25" s="26">
        <f t="shared" si="5"/>
        <v>1.5617</v>
      </c>
      <c r="M25" s="26">
        <f t="shared" si="5"/>
        <v>1.546486</v>
      </c>
      <c r="N25" s="26">
        <f t="shared" si="5"/>
        <v>0</v>
      </c>
      <c r="O25" s="26">
        <f t="shared" si="5"/>
        <v>0</v>
      </c>
      <c r="P25" s="26">
        <f t="shared" si="5"/>
        <v>0</v>
      </c>
      <c r="Q25" s="26">
        <f t="shared" si="5"/>
        <v>0</v>
      </c>
      <c r="R25" s="36" t="s">
        <v>76</v>
      </c>
      <c r="S25" s="35">
        <f t="shared" si="2"/>
        <v>1.1304270000000116</v>
      </c>
      <c r="T25" s="24">
        <f t="shared" si="3"/>
        <v>0</v>
      </c>
      <c r="U25" s="24">
        <v>0</v>
      </c>
      <c r="V25" s="33"/>
    </row>
    <row r="26" spans="1:22" s="2" customFormat="1" ht="22.5">
      <c r="A26" s="13" t="s">
        <v>36</v>
      </c>
      <c r="B26" s="14" t="s">
        <v>37</v>
      </c>
      <c r="C26" s="10"/>
      <c r="D26" s="36" t="s">
        <v>76</v>
      </c>
      <c r="E26" s="21">
        <v>0</v>
      </c>
      <c r="F26" s="36" t="s">
        <v>76</v>
      </c>
      <c r="G26" s="32">
        <f>H26</f>
        <v>1.5617</v>
      </c>
      <c r="H26" s="27">
        <f>J26+L26+N26+P26</f>
        <v>1.5617</v>
      </c>
      <c r="I26" s="30">
        <f>K26+M26+O26+Q26</f>
        <v>1.546486</v>
      </c>
      <c r="J26" s="30">
        <v>0</v>
      </c>
      <c r="K26" s="30">
        <v>0</v>
      </c>
      <c r="L26" s="30">
        <v>1.5617</v>
      </c>
      <c r="M26" s="30">
        <v>1.546486</v>
      </c>
      <c r="N26" s="30">
        <v>0</v>
      </c>
      <c r="O26" s="30">
        <v>0</v>
      </c>
      <c r="P26" s="30">
        <v>0</v>
      </c>
      <c r="Q26" s="30">
        <v>0</v>
      </c>
      <c r="R26" s="36" t="s">
        <v>76</v>
      </c>
      <c r="S26" s="35">
        <f t="shared" si="2"/>
        <v>0.01521400000000006</v>
      </c>
      <c r="T26" s="24">
        <f t="shared" si="3"/>
        <v>0</v>
      </c>
      <c r="U26" s="24">
        <v>0</v>
      </c>
      <c r="V26" s="33"/>
    </row>
    <row r="27" spans="1:22" s="2" customFormat="1" ht="63">
      <c r="A27" s="8" t="s">
        <v>89</v>
      </c>
      <c r="B27" s="11" t="s">
        <v>38</v>
      </c>
      <c r="C27" s="12" t="s">
        <v>39</v>
      </c>
      <c r="D27" s="36" t="s">
        <v>76</v>
      </c>
      <c r="E27" s="21">
        <v>0</v>
      </c>
      <c r="F27" s="36" t="s">
        <v>76</v>
      </c>
      <c r="G27" s="28">
        <f>SUM(G28:G34)</f>
        <v>39.6221</v>
      </c>
      <c r="H27" s="28">
        <f>SUM(H28:H34)</f>
        <v>39.6221</v>
      </c>
      <c r="I27" s="28">
        <f>SUM(I28:I34)</f>
        <v>38.50688699999999</v>
      </c>
      <c r="J27" s="28">
        <f aca="true" t="shared" si="6" ref="J27:Q27">SUM(J28:J34)</f>
        <v>0</v>
      </c>
      <c r="K27" s="28">
        <f t="shared" si="6"/>
        <v>0</v>
      </c>
      <c r="L27" s="28">
        <f t="shared" si="6"/>
        <v>0</v>
      </c>
      <c r="M27" s="28">
        <f t="shared" si="6"/>
        <v>0</v>
      </c>
      <c r="N27" s="28">
        <f t="shared" si="6"/>
        <v>19.6466</v>
      </c>
      <c r="O27" s="28">
        <f t="shared" si="6"/>
        <v>22.53291</v>
      </c>
      <c r="P27" s="28">
        <f t="shared" si="6"/>
        <v>19.9755</v>
      </c>
      <c r="Q27" s="28">
        <f t="shared" si="6"/>
        <v>15.973977</v>
      </c>
      <c r="R27" s="36" t="s">
        <v>76</v>
      </c>
      <c r="S27" s="35">
        <f t="shared" si="2"/>
        <v>0.01521400000000006</v>
      </c>
      <c r="T27" s="24">
        <f t="shared" si="3"/>
        <v>4.001523000000001</v>
      </c>
      <c r="U27" s="24">
        <f>Q27*100/P27</f>
        <v>79.96784561087331</v>
      </c>
      <c r="V27" s="33"/>
    </row>
    <row r="28" spans="1:22" s="25" customFormat="1" ht="56.25">
      <c r="A28" s="13" t="s">
        <v>89</v>
      </c>
      <c r="B28" s="19" t="s">
        <v>90</v>
      </c>
      <c r="C28" s="10"/>
      <c r="D28" s="36" t="s">
        <v>76</v>
      </c>
      <c r="E28" s="20">
        <f>SUM(E29:E33)</f>
        <v>0</v>
      </c>
      <c r="F28" s="36" t="s">
        <v>76</v>
      </c>
      <c r="G28" s="27">
        <f>H28</f>
        <v>20.137</v>
      </c>
      <c r="H28" s="27">
        <f>J28+L28+N28+P28</f>
        <v>20.137</v>
      </c>
      <c r="I28" s="69">
        <f>K28+M28+O28+Q28</f>
        <v>19.695303</v>
      </c>
      <c r="J28" s="30">
        <v>0</v>
      </c>
      <c r="K28" s="30">
        <v>0</v>
      </c>
      <c r="L28" s="30">
        <v>0</v>
      </c>
      <c r="M28" s="30">
        <v>0</v>
      </c>
      <c r="N28" s="30">
        <v>16.119</v>
      </c>
      <c r="O28" s="30">
        <v>19.695303</v>
      </c>
      <c r="P28" s="30">
        <v>4.018</v>
      </c>
      <c r="Q28" s="30">
        <v>0</v>
      </c>
      <c r="R28" s="36" t="s">
        <v>76</v>
      </c>
      <c r="S28" s="35">
        <f t="shared" si="2"/>
        <v>1.1152130000000113</v>
      </c>
      <c r="T28" s="24">
        <f t="shared" si="3"/>
        <v>4.018</v>
      </c>
      <c r="U28" s="24">
        <f>Q28*100/P28</f>
        <v>0</v>
      </c>
      <c r="V28" s="33"/>
    </row>
    <row r="29" spans="1:22" s="2" customFormat="1" ht="45">
      <c r="A29" s="13" t="s">
        <v>89</v>
      </c>
      <c r="B29" s="19" t="s">
        <v>91</v>
      </c>
      <c r="C29" s="10"/>
      <c r="D29" s="36" t="s">
        <v>76</v>
      </c>
      <c r="E29" s="21">
        <v>0</v>
      </c>
      <c r="F29" s="36" t="s">
        <v>76</v>
      </c>
      <c r="G29" s="27">
        <f aca="true" t="shared" si="7" ref="G29:G34">H29</f>
        <v>16.5792</v>
      </c>
      <c r="H29" s="27">
        <f aca="true" t="shared" si="8" ref="H29:H34">J29+L29+N29+P29</f>
        <v>16.5792</v>
      </c>
      <c r="I29" s="69">
        <f aca="true" t="shared" si="9" ref="I29:I34">K29+M29+O29+Q29</f>
        <v>15.973977</v>
      </c>
      <c r="J29" s="30">
        <v>0</v>
      </c>
      <c r="K29" s="30">
        <v>0</v>
      </c>
      <c r="L29" s="30">
        <v>0</v>
      </c>
      <c r="M29" s="30">
        <v>0</v>
      </c>
      <c r="N29" s="30">
        <v>0.6217</v>
      </c>
      <c r="O29" s="30">
        <v>0</v>
      </c>
      <c r="P29" s="30">
        <v>15.9575</v>
      </c>
      <c r="Q29" s="30">
        <v>15.973977</v>
      </c>
      <c r="R29" s="36" t="s">
        <v>76</v>
      </c>
      <c r="S29" s="35">
        <f t="shared" si="2"/>
        <v>0.44169700000000134</v>
      </c>
      <c r="T29" s="24">
        <f t="shared" si="3"/>
        <v>-0.016477000000000075</v>
      </c>
      <c r="U29" s="24">
        <f>Q29*100/P29</f>
        <v>100.10325552248159</v>
      </c>
      <c r="V29" s="33"/>
    </row>
    <row r="30" spans="1:22" s="2" customFormat="1" ht="33.75">
      <c r="A30" s="13" t="s">
        <v>89</v>
      </c>
      <c r="B30" s="14" t="s">
        <v>40</v>
      </c>
      <c r="C30" s="10"/>
      <c r="D30" s="36" t="s">
        <v>76</v>
      </c>
      <c r="E30" s="21">
        <v>0</v>
      </c>
      <c r="F30" s="36" t="s">
        <v>76</v>
      </c>
      <c r="G30" s="27">
        <f t="shared" si="7"/>
        <v>0.4867</v>
      </c>
      <c r="H30" s="27">
        <f t="shared" si="8"/>
        <v>0.4867</v>
      </c>
      <c r="I30" s="69">
        <f t="shared" si="9"/>
        <v>0.466165</v>
      </c>
      <c r="J30" s="30">
        <v>0</v>
      </c>
      <c r="K30" s="30">
        <v>0</v>
      </c>
      <c r="L30" s="30">
        <v>0</v>
      </c>
      <c r="M30" s="30">
        <v>0</v>
      </c>
      <c r="N30" s="30">
        <v>0.4867</v>
      </c>
      <c r="O30" s="30">
        <v>0.466165</v>
      </c>
      <c r="P30" s="30">
        <v>0</v>
      </c>
      <c r="Q30" s="30">
        <v>0</v>
      </c>
      <c r="R30" s="36" t="s">
        <v>76</v>
      </c>
      <c r="S30" s="35">
        <f t="shared" si="2"/>
        <v>0.6052230000000005</v>
      </c>
      <c r="T30" s="24">
        <f t="shared" si="3"/>
        <v>0</v>
      </c>
      <c r="U30" s="24">
        <v>0</v>
      </c>
      <c r="V30" s="33"/>
    </row>
    <row r="31" spans="1:22" s="2" customFormat="1" ht="56.25">
      <c r="A31" s="13" t="s">
        <v>89</v>
      </c>
      <c r="B31" s="14" t="s">
        <v>41</v>
      </c>
      <c r="C31" s="10"/>
      <c r="D31" s="36" t="s">
        <v>76</v>
      </c>
      <c r="E31" s="21">
        <v>0</v>
      </c>
      <c r="F31" s="36" t="s">
        <v>76</v>
      </c>
      <c r="G31" s="27">
        <f t="shared" si="7"/>
        <v>0.6133</v>
      </c>
      <c r="H31" s="27">
        <f t="shared" si="8"/>
        <v>0.6133</v>
      </c>
      <c r="I31" s="69">
        <f t="shared" si="9"/>
        <v>0.595105</v>
      </c>
      <c r="J31" s="30">
        <v>0</v>
      </c>
      <c r="K31" s="30">
        <v>0</v>
      </c>
      <c r="L31" s="30">
        <v>0</v>
      </c>
      <c r="M31" s="30">
        <v>0</v>
      </c>
      <c r="N31" s="30">
        <v>0.6133</v>
      </c>
      <c r="O31" s="30">
        <v>0.595105</v>
      </c>
      <c r="P31" s="30">
        <v>0</v>
      </c>
      <c r="Q31" s="30">
        <v>0</v>
      </c>
      <c r="R31" s="36" t="s">
        <v>76</v>
      </c>
      <c r="S31" s="35">
        <f t="shared" si="2"/>
        <v>0.020535000000000025</v>
      </c>
      <c r="T31" s="24">
        <f t="shared" si="3"/>
        <v>0</v>
      </c>
      <c r="U31" s="24">
        <v>0</v>
      </c>
      <c r="V31" s="33"/>
    </row>
    <row r="32" spans="1:22" s="2" customFormat="1" ht="56.25">
      <c r="A32" s="13" t="s">
        <v>89</v>
      </c>
      <c r="B32" s="14" t="s">
        <v>42</v>
      </c>
      <c r="C32" s="10"/>
      <c r="D32" s="36" t="s">
        <v>76</v>
      </c>
      <c r="E32" s="21">
        <v>0</v>
      </c>
      <c r="F32" s="36" t="s">
        <v>76</v>
      </c>
      <c r="G32" s="27">
        <f t="shared" si="7"/>
        <v>0.6717</v>
      </c>
      <c r="H32" s="27">
        <f t="shared" si="8"/>
        <v>0.6717</v>
      </c>
      <c r="I32" s="69">
        <f t="shared" si="9"/>
        <v>0.650989</v>
      </c>
      <c r="J32" s="30">
        <v>0</v>
      </c>
      <c r="K32" s="30">
        <v>0</v>
      </c>
      <c r="L32" s="30">
        <v>0</v>
      </c>
      <c r="M32" s="30">
        <v>0</v>
      </c>
      <c r="N32" s="30">
        <v>0.6717</v>
      </c>
      <c r="O32" s="30">
        <v>0.650989</v>
      </c>
      <c r="P32" s="30">
        <v>0</v>
      </c>
      <c r="Q32" s="30">
        <v>0</v>
      </c>
      <c r="R32" s="36" t="s">
        <v>76</v>
      </c>
      <c r="S32" s="35">
        <f t="shared" si="2"/>
        <v>0.01819499999999996</v>
      </c>
      <c r="T32" s="24">
        <f t="shared" si="3"/>
        <v>0</v>
      </c>
      <c r="U32" s="24">
        <v>0</v>
      </c>
      <c r="V32" s="33"/>
    </row>
    <row r="33" spans="1:22" s="2" customFormat="1" ht="56.25">
      <c r="A33" s="13" t="s">
        <v>89</v>
      </c>
      <c r="B33" s="14" t="s">
        <v>43</v>
      </c>
      <c r="C33" s="10"/>
      <c r="D33" s="36" t="s">
        <v>76</v>
      </c>
      <c r="E33" s="21">
        <v>0</v>
      </c>
      <c r="F33" s="36" t="s">
        <v>76</v>
      </c>
      <c r="G33" s="27">
        <f t="shared" si="7"/>
        <v>0.5975</v>
      </c>
      <c r="H33" s="27">
        <f t="shared" si="8"/>
        <v>0.5975</v>
      </c>
      <c r="I33" s="69">
        <f t="shared" si="9"/>
        <v>0.597404</v>
      </c>
      <c r="J33" s="30">
        <v>0</v>
      </c>
      <c r="K33" s="30">
        <v>0</v>
      </c>
      <c r="L33" s="30">
        <v>0</v>
      </c>
      <c r="M33" s="30">
        <v>0</v>
      </c>
      <c r="N33" s="30">
        <v>0.5975</v>
      </c>
      <c r="O33" s="30">
        <v>0.597404</v>
      </c>
      <c r="P33" s="30">
        <v>0</v>
      </c>
      <c r="Q33" s="30">
        <v>0</v>
      </c>
      <c r="R33" s="36" t="s">
        <v>76</v>
      </c>
      <c r="S33" s="35">
        <f t="shared" si="2"/>
        <v>0.020710999999999924</v>
      </c>
      <c r="T33" s="24">
        <f t="shared" si="3"/>
        <v>0</v>
      </c>
      <c r="U33" s="24">
        <v>0</v>
      </c>
      <c r="V33" s="33"/>
    </row>
    <row r="34" spans="1:22" s="25" customFormat="1" ht="56.25">
      <c r="A34" s="13" t="s">
        <v>89</v>
      </c>
      <c r="B34" s="14" t="s">
        <v>70</v>
      </c>
      <c r="C34" s="10"/>
      <c r="D34" s="36" t="s">
        <v>76</v>
      </c>
      <c r="E34" s="20">
        <f>SUM(E35:E41)</f>
        <v>0</v>
      </c>
      <c r="F34" s="36" t="s">
        <v>76</v>
      </c>
      <c r="G34" s="27">
        <f t="shared" si="7"/>
        <v>0.5367</v>
      </c>
      <c r="H34" s="27">
        <f t="shared" si="8"/>
        <v>0.5367</v>
      </c>
      <c r="I34" s="69">
        <f t="shared" si="9"/>
        <v>0.527944</v>
      </c>
      <c r="J34" s="30">
        <v>0</v>
      </c>
      <c r="K34" s="30">
        <v>0</v>
      </c>
      <c r="L34" s="30">
        <v>0</v>
      </c>
      <c r="M34" s="30">
        <v>0</v>
      </c>
      <c r="N34" s="30">
        <v>0.5367</v>
      </c>
      <c r="O34" s="30">
        <v>0.527944</v>
      </c>
      <c r="P34" s="30">
        <v>0</v>
      </c>
      <c r="Q34" s="30">
        <v>0</v>
      </c>
      <c r="R34" s="36" t="s">
        <v>76</v>
      </c>
      <c r="S34" s="35">
        <f t="shared" si="2"/>
        <v>9.599999999998499E-05</v>
      </c>
      <c r="T34" s="24">
        <f t="shared" si="3"/>
        <v>0</v>
      </c>
      <c r="U34" s="24">
        <v>0</v>
      </c>
      <c r="V34" s="33"/>
    </row>
    <row r="35" spans="1:22" s="2" customFormat="1" ht="52.5">
      <c r="A35" s="8" t="s">
        <v>92</v>
      </c>
      <c r="B35" s="15" t="s">
        <v>93</v>
      </c>
      <c r="C35" s="12" t="s">
        <v>94</v>
      </c>
      <c r="D35" s="36" t="s">
        <v>76</v>
      </c>
      <c r="E35" s="21">
        <v>0</v>
      </c>
      <c r="F35" s="36" t="s">
        <v>76</v>
      </c>
      <c r="G35" s="28">
        <f>G36+G44</f>
        <v>53.44649999999999</v>
      </c>
      <c r="H35" s="28">
        <f>H36+H44</f>
        <v>53.44649999999999</v>
      </c>
      <c r="I35" s="28">
        <f>I36+I44</f>
        <v>50.41747799999999</v>
      </c>
      <c r="J35" s="28">
        <f aca="true" t="shared" si="10" ref="J35:Q35">J36+J44</f>
        <v>0</v>
      </c>
      <c r="K35" s="28">
        <f t="shared" si="10"/>
        <v>0</v>
      </c>
      <c r="L35" s="28">
        <f t="shared" si="10"/>
        <v>0.4933</v>
      </c>
      <c r="M35" s="28">
        <f t="shared" si="10"/>
        <v>0.479794</v>
      </c>
      <c r="N35" s="28">
        <f t="shared" si="10"/>
        <v>52.953199999999995</v>
      </c>
      <c r="O35" s="28">
        <f t="shared" si="10"/>
        <v>49.93768399999999</v>
      </c>
      <c r="P35" s="28">
        <f t="shared" si="10"/>
        <v>0</v>
      </c>
      <c r="Q35" s="28">
        <f t="shared" si="10"/>
        <v>0</v>
      </c>
      <c r="R35" s="36" t="s">
        <v>76</v>
      </c>
      <c r="S35" s="35">
        <f t="shared" si="2"/>
        <v>0.008755999999999986</v>
      </c>
      <c r="T35" s="24">
        <f t="shared" si="3"/>
        <v>0</v>
      </c>
      <c r="U35" s="24">
        <v>0</v>
      </c>
      <c r="V35" s="33"/>
    </row>
    <row r="36" spans="1:22" s="2" customFormat="1" ht="31.5">
      <c r="A36" s="8" t="s">
        <v>95</v>
      </c>
      <c r="B36" s="15" t="s">
        <v>44</v>
      </c>
      <c r="C36" s="12" t="s">
        <v>45</v>
      </c>
      <c r="D36" s="36" t="s">
        <v>76</v>
      </c>
      <c r="E36" s="21">
        <v>0</v>
      </c>
      <c r="F36" s="36" t="s">
        <v>76</v>
      </c>
      <c r="G36" s="28">
        <f>SUM(G37:G43)</f>
        <v>51.047399999999996</v>
      </c>
      <c r="H36" s="28">
        <f>SUM(H37:H43)</f>
        <v>51.047399999999996</v>
      </c>
      <c r="I36" s="28">
        <f>SUM(I37:I43)</f>
        <v>48.15410599999999</v>
      </c>
      <c r="J36" s="28">
        <f aca="true" t="shared" si="11" ref="J36:Q36">SUM(J37:J43)</f>
        <v>0</v>
      </c>
      <c r="K36" s="28">
        <f t="shared" si="11"/>
        <v>0</v>
      </c>
      <c r="L36" s="28">
        <f t="shared" si="11"/>
        <v>0</v>
      </c>
      <c r="M36" s="28">
        <f t="shared" si="11"/>
        <v>0</v>
      </c>
      <c r="N36" s="28">
        <f t="shared" si="11"/>
        <v>51.047399999999996</v>
      </c>
      <c r="O36" s="28">
        <f t="shared" si="11"/>
        <v>48.15410599999999</v>
      </c>
      <c r="P36" s="28">
        <f t="shared" si="11"/>
        <v>0</v>
      </c>
      <c r="Q36" s="28">
        <f t="shared" si="11"/>
        <v>0</v>
      </c>
      <c r="R36" s="36" t="s">
        <v>76</v>
      </c>
      <c r="S36" s="35">
        <f t="shared" si="2"/>
        <v>3.0290220000000048</v>
      </c>
      <c r="T36" s="24">
        <f t="shared" si="3"/>
        <v>0</v>
      </c>
      <c r="U36" s="24">
        <v>0</v>
      </c>
      <c r="V36" s="33"/>
    </row>
    <row r="37" spans="1:22" s="2" customFormat="1" ht="22.5">
      <c r="A37" s="13" t="s">
        <v>95</v>
      </c>
      <c r="B37" s="14" t="s">
        <v>46</v>
      </c>
      <c r="C37" s="10"/>
      <c r="D37" s="36" t="s">
        <v>76</v>
      </c>
      <c r="E37" s="21">
        <v>0</v>
      </c>
      <c r="F37" s="36" t="s">
        <v>76</v>
      </c>
      <c r="G37" s="27">
        <f>H37</f>
        <v>12.9683</v>
      </c>
      <c r="H37" s="27">
        <f>J37+L37+N37+P37</f>
        <v>12.9683</v>
      </c>
      <c r="I37" s="30">
        <f>K37+M37+O37+Q37</f>
        <v>12.432901</v>
      </c>
      <c r="J37" s="30">
        <v>0</v>
      </c>
      <c r="K37" s="30">
        <v>0</v>
      </c>
      <c r="L37" s="30">
        <v>0</v>
      </c>
      <c r="M37" s="30">
        <v>0</v>
      </c>
      <c r="N37" s="30">
        <v>12.9683</v>
      </c>
      <c r="O37" s="30">
        <v>12.432901</v>
      </c>
      <c r="P37" s="30">
        <v>0</v>
      </c>
      <c r="Q37" s="30">
        <v>0</v>
      </c>
      <c r="R37" s="36" t="s">
        <v>76</v>
      </c>
      <c r="S37" s="35">
        <f t="shared" si="2"/>
        <v>2.8932940000000045</v>
      </c>
      <c r="T37" s="24">
        <f t="shared" si="3"/>
        <v>0</v>
      </c>
      <c r="U37" s="24">
        <v>0</v>
      </c>
      <c r="V37" s="33"/>
    </row>
    <row r="38" spans="1:22" s="2" customFormat="1" ht="22.5">
      <c r="A38" s="13" t="s">
        <v>95</v>
      </c>
      <c r="B38" s="14" t="s">
        <v>47</v>
      </c>
      <c r="C38" s="10"/>
      <c r="D38" s="36" t="s">
        <v>76</v>
      </c>
      <c r="E38" s="21">
        <v>0</v>
      </c>
      <c r="F38" s="36" t="s">
        <v>76</v>
      </c>
      <c r="G38" s="27">
        <f aca="true" t="shared" si="12" ref="G38:G43">H38</f>
        <v>11.5575</v>
      </c>
      <c r="H38" s="27">
        <f aca="true" t="shared" si="13" ref="H38:H43">J38+L38+N38+P38</f>
        <v>11.5575</v>
      </c>
      <c r="I38" s="30">
        <f aca="true" t="shared" si="14" ref="I38:I43">K38+M38+O38+Q38</f>
        <v>9.298414</v>
      </c>
      <c r="J38" s="30">
        <v>0</v>
      </c>
      <c r="K38" s="30">
        <v>0</v>
      </c>
      <c r="L38" s="30">
        <v>0</v>
      </c>
      <c r="M38" s="30">
        <v>0</v>
      </c>
      <c r="N38" s="30">
        <v>11.5575</v>
      </c>
      <c r="O38" s="30">
        <v>9.298414</v>
      </c>
      <c r="P38" s="30">
        <v>0</v>
      </c>
      <c r="Q38" s="30">
        <v>0</v>
      </c>
      <c r="R38" s="36" t="s">
        <v>76</v>
      </c>
      <c r="S38" s="35">
        <f t="shared" si="2"/>
        <v>0.535399</v>
      </c>
      <c r="T38" s="24">
        <f t="shared" si="3"/>
        <v>0</v>
      </c>
      <c r="U38" s="24">
        <v>0</v>
      </c>
      <c r="V38" s="33"/>
    </row>
    <row r="39" spans="1:22" s="2" customFormat="1" ht="33.75">
      <c r="A39" s="13" t="s">
        <v>95</v>
      </c>
      <c r="B39" s="14" t="s">
        <v>48</v>
      </c>
      <c r="C39" s="10"/>
      <c r="D39" s="36" t="s">
        <v>76</v>
      </c>
      <c r="E39" s="21">
        <v>0</v>
      </c>
      <c r="F39" s="36" t="s">
        <v>76</v>
      </c>
      <c r="G39" s="27">
        <f t="shared" si="12"/>
        <v>5.4458</v>
      </c>
      <c r="H39" s="27">
        <f t="shared" si="13"/>
        <v>5.4458</v>
      </c>
      <c r="I39" s="30">
        <f t="shared" si="14"/>
        <v>6.887617</v>
      </c>
      <c r="J39" s="30">
        <v>0</v>
      </c>
      <c r="K39" s="30">
        <v>0</v>
      </c>
      <c r="L39" s="30">
        <v>0</v>
      </c>
      <c r="M39" s="30">
        <v>0</v>
      </c>
      <c r="N39" s="30">
        <v>5.4458</v>
      </c>
      <c r="O39" s="30">
        <v>6.887617</v>
      </c>
      <c r="P39" s="30">
        <v>0</v>
      </c>
      <c r="Q39" s="30">
        <v>0</v>
      </c>
      <c r="R39" s="36" t="s">
        <v>76</v>
      </c>
      <c r="S39" s="35">
        <f t="shared" si="2"/>
        <v>2.259086</v>
      </c>
      <c r="T39" s="24">
        <f t="shared" si="3"/>
        <v>0</v>
      </c>
      <c r="U39" s="24">
        <v>0</v>
      </c>
      <c r="V39" s="33"/>
    </row>
    <row r="40" spans="1:22" s="2" customFormat="1" ht="33.75">
      <c r="A40" s="13" t="s">
        <v>95</v>
      </c>
      <c r="B40" s="14" t="s">
        <v>49</v>
      </c>
      <c r="C40" s="10"/>
      <c r="D40" s="36" t="s">
        <v>76</v>
      </c>
      <c r="E40" s="21">
        <v>0</v>
      </c>
      <c r="F40" s="36" t="s">
        <v>76</v>
      </c>
      <c r="G40" s="27">
        <f t="shared" si="12"/>
        <v>5.4458</v>
      </c>
      <c r="H40" s="27">
        <f t="shared" si="13"/>
        <v>5.4458</v>
      </c>
      <c r="I40" s="30">
        <f t="shared" si="14"/>
        <v>4.252501</v>
      </c>
      <c r="J40" s="30">
        <v>0</v>
      </c>
      <c r="K40" s="30">
        <v>0</v>
      </c>
      <c r="L40" s="30">
        <v>0</v>
      </c>
      <c r="M40" s="30">
        <v>0</v>
      </c>
      <c r="N40" s="30">
        <v>5.4458</v>
      </c>
      <c r="O40" s="30">
        <v>4.252501</v>
      </c>
      <c r="P40" s="30">
        <v>0</v>
      </c>
      <c r="Q40" s="30">
        <v>0</v>
      </c>
      <c r="R40" s="36" t="s">
        <v>76</v>
      </c>
      <c r="S40" s="35">
        <f t="shared" si="2"/>
        <v>-1.4418169999999995</v>
      </c>
      <c r="T40" s="24">
        <f t="shared" si="3"/>
        <v>0</v>
      </c>
      <c r="U40" s="24">
        <v>0</v>
      </c>
      <c r="V40" s="33"/>
    </row>
    <row r="41" spans="1:22" s="2" customFormat="1" ht="33.75">
      <c r="A41" s="13" t="s">
        <v>95</v>
      </c>
      <c r="B41" s="14" t="s">
        <v>50</v>
      </c>
      <c r="C41" s="10"/>
      <c r="D41" s="36" t="s">
        <v>76</v>
      </c>
      <c r="E41" s="21">
        <v>0</v>
      </c>
      <c r="F41" s="36" t="s">
        <v>76</v>
      </c>
      <c r="G41" s="27">
        <f t="shared" si="12"/>
        <v>7.02</v>
      </c>
      <c r="H41" s="27">
        <f t="shared" si="13"/>
        <v>7.02</v>
      </c>
      <c r="I41" s="30">
        <f t="shared" si="14"/>
        <v>8.336745</v>
      </c>
      <c r="J41" s="30">
        <v>0</v>
      </c>
      <c r="K41" s="30">
        <v>0</v>
      </c>
      <c r="L41" s="30">
        <v>0</v>
      </c>
      <c r="M41" s="30">
        <v>0</v>
      </c>
      <c r="N41" s="30">
        <v>7.02</v>
      </c>
      <c r="O41" s="30">
        <v>8.336745</v>
      </c>
      <c r="P41" s="30">
        <v>0</v>
      </c>
      <c r="Q41" s="30">
        <v>0</v>
      </c>
      <c r="R41" s="36" t="s">
        <v>76</v>
      </c>
      <c r="S41" s="35">
        <f t="shared" si="2"/>
        <v>1.1932990000000006</v>
      </c>
      <c r="T41" s="24">
        <f t="shared" si="3"/>
        <v>0</v>
      </c>
      <c r="U41" s="24">
        <v>0</v>
      </c>
      <c r="V41" s="33"/>
    </row>
    <row r="42" spans="1:22" s="25" customFormat="1" ht="33.75">
      <c r="A42" s="13" t="s">
        <v>95</v>
      </c>
      <c r="B42" s="14" t="s">
        <v>51</v>
      </c>
      <c r="C42" s="10"/>
      <c r="D42" s="36" t="s">
        <v>76</v>
      </c>
      <c r="E42" s="20">
        <f>E43+E44</f>
        <v>0</v>
      </c>
      <c r="F42" s="36" t="s">
        <v>76</v>
      </c>
      <c r="G42" s="27">
        <f t="shared" si="12"/>
        <v>7.02</v>
      </c>
      <c r="H42" s="27">
        <f t="shared" si="13"/>
        <v>7.02</v>
      </c>
      <c r="I42" s="30">
        <f t="shared" si="14"/>
        <v>5.357012</v>
      </c>
      <c r="J42" s="30">
        <v>0</v>
      </c>
      <c r="K42" s="30">
        <v>0</v>
      </c>
      <c r="L42" s="30">
        <v>0</v>
      </c>
      <c r="M42" s="30">
        <v>0</v>
      </c>
      <c r="N42" s="30">
        <v>7.02</v>
      </c>
      <c r="O42" s="30">
        <v>5.357012</v>
      </c>
      <c r="P42" s="30">
        <v>0</v>
      </c>
      <c r="Q42" s="30">
        <v>0</v>
      </c>
      <c r="R42" s="36" t="s">
        <v>76</v>
      </c>
      <c r="S42" s="35">
        <f t="shared" si="2"/>
        <v>-1.316745000000001</v>
      </c>
      <c r="T42" s="24">
        <f t="shared" si="3"/>
        <v>0</v>
      </c>
      <c r="U42" s="24">
        <v>0</v>
      </c>
      <c r="V42" s="33"/>
    </row>
    <row r="43" spans="1:22" s="2" customFormat="1" ht="22.5">
      <c r="A43" s="13" t="s">
        <v>95</v>
      </c>
      <c r="B43" s="14" t="s">
        <v>52</v>
      </c>
      <c r="C43" s="10"/>
      <c r="D43" s="36" t="s">
        <v>76</v>
      </c>
      <c r="E43" s="21">
        <v>0</v>
      </c>
      <c r="F43" s="36" t="s">
        <v>76</v>
      </c>
      <c r="G43" s="27">
        <f t="shared" si="12"/>
        <v>1.59</v>
      </c>
      <c r="H43" s="27">
        <f t="shared" si="13"/>
        <v>1.59</v>
      </c>
      <c r="I43" s="30">
        <f t="shared" si="14"/>
        <v>1.588916</v>
      </c>
      <c r="J43" s="30">
        <v>0</v>
      </c>
      <c r="K43" s="30">
        <v>0</v>
      </c>
      <c r="L43" s="30">
        <v>0</v>
      </c>
      <c r="M43" s="30">
        <v>0</v>
      </c>
      <c r="N43" s="30">
        <v>1.59</v>
      </c>
      <c r="O43" s="30">
        <v>1.588916</v>
      </c>
      <c r="P43" s="30">
        <v>0</v>
      </c>
      <c r="Q43" s="30">
        <v>0</v>
      </c>
      <c r="R43" s="36" t="s">
        <v>76</v>
      </c>
      <c r="S43" s="35">
        <f t="shared" si="2"/>
        <v>1.6629879999999995</v>
      </c>
      <c r="T43" s="24">
        <f t="shared" si="3"/>
        <v>0</v>
      </c>
      <c r="U43" s="24">
        <v>0</v>
      </c>
      <c r="V43" s="33"/>
    </row>
    <row r="44" spans="1:22" s="2" customFormat="1" ht="42">
      <c r="A44" s="8" t="s">
        <v>96</v>
      </c>
      <c r="B44" s="16" t="s">
        <v>53</v>
      </c>
      <c r="C44" s="12" t="s">
        <v>54</v>
      </c>
      <c r="D44" s="36" t="s">
        <v>76</v>
      </c>
      <c r="E44" s="21">
        <v>0</v>
      </c>
      <c r="F44" s="36" t="s">
        <v>76</v>
      </c>
      <c r="G44" s="28">
        <f>G45+G46</f>
        <v>2.3991</v>
      </c>
      <c r="H44" s="28">
        <f>H45+H46</f>
        <v>2.3991</v>
      </c>
      <c r="I44" s="28">
        <f>I45+I46</f>
        <v>2.263372</v>
      </c>
      <c r="J44" s="28">
        <f aca="true" t="shared" si="15" ref="J44:Q44">J45+J46</f>
        <v>0</v>
      </c>
      <c r="K44" s="28">
        <f t="shared" si="15"/>
        <v>0</v>
      </c>
      <c r="L44" s="28">
        <f t="shared" si="15"/>
        <v>0.4933</v>
      </c>
      <c r="M44" s="28">
        <f t="shared" si="15"/>
        <v>0.479794</v>
      </c>
      <c r="N44" s="28">
        <f t="shared" si="15"/>
        <v>1.9058</v>
      </c>
      <c r="O44" s="28">
        <f t="shared" si="15"/>
        <v>1.783578</v>
      </c>
      <c r="P44" s="28">
        <f t="shared" si="15"/>
        <v>0</v>
      </c>
      <c r="Q44" s="28">
        <f t="shared" si="15"/>
        <v>0</v>
      </c>
      <c r="R44" s="36" t="s">
        <v>76</v>
      </c>
      <c r="S44" s="35">
        <f t="shared" si="2"/>
        <v>0.001084000000000085</v>
      </c>
      <c r="T44" s="24">
        <f t="shared" si="3"/>
        <v>0</v>
      </c>
      <c r="U44" s="24">
        <v>0</v>
      </c>
      <c r="V44" s="33"/>
    </row>
    <row r="45" spans="1:22" s="25" customFormat="1" ht="22.5">
      <c r="A45" s="13" t="s">
        <v>96</v>
      </c>
      <c r="B45" s="14" t="s">
        <v>55</v>
      </c>
      <c r="C45" s="10" t="s">
        <v>69</v>
      </c>
      <c r="D45" s="36" t="s">
        <v>76</v>
      </c>
      <c r="E45" s="20">
        <f>SUM(E46:E50)</f>
        <v>0</v>
      </c>
      <c r="F45" s="36" t="s">
        <v>76</v>
      </c>
      <c r="G45" s="27">
        <f>H45</f>
        <v>0.4933</v>
      </c>
      <c r="H45" s="27">
        <f>J45+L45+N45+P45</f>
        <v>0.4933</v>
      </c>
      <c r="I45" s="30">
        <f>K45+M45+O45+Q45</f>
        <v>0.479794</v>
      </c>
      <c r="J45" s="30">
        <v>0</v>
      </c>
      <c r="K45" s="30">
        <v>0</v>
      </c>
      <c r="L45" s="30">
        <v>0.4933</v>
      </c>
      <c r="M45" s="30">
        <v>0.479794</v>
      </c>
      <c r="N45" s="30">
        <v>0</v>
      </c>
      <c r="O45" s="30">
        <v>0</v>
      </c>
      <c r="P45" s="30">
        <v>0</v>
      </c>
      <c r="Q45" s="30">
        <v>0</v>
      </c>
      <c r="R45" s="36" t="s">
        <v>76</v>
      </c>
      <c r="S45" s="35">
        <f t="shared" si="2"/>
        <v>0.13572799999999985</v>
      </c>
      <c r="T45" s="24">
        <f t="shared" si="3"/>
        <v>0</v>
      </c>
      <c r="U45" s="24">
        <v>0</v>
      </c>
      <c r="V45" s="33"/>
    </row>
    <row r="46" spans="1:22" s="2" customFormat="1" ht="45">
      <c r="A46" s="13" t="s">
        <v>96</v>
      </c>
      <c r="B46" s="14" t="s">
        <v>56</v>
      </c>
      <c r="C46" s="10" t="s">
        <v>69</v>
      </c>
      <c r="D46" s="36" t="s">
        <v>76</v>
      </c>
      <c r="E46" s="21">
        <v>0</v>
      </c>
      <c r="F46" s="36" t="s">
        <v>76</v>
      </c>
      <c r="G46" s="27">
        <f>H46</f>
        <v>1.9058</v>
      </c>
      <c r="H46" s="27">
        <f>J46+L46+N46+P46</f>
        <v>1.9058</v>
      </c>
      <c r="I46" s="30">
        <f>K46+M46+O46+Q46</f>
        <v>1.783578</v>
      </c>
      <c r="J46" s="30">
        <v>0</v>
      </c>
      <c r="K46" s="30">
        <v>0</v>
      </c>
      <c r="L46" s="30">
        <v>0</v>
      </c>
      <c r="M46" s="30">
        <v>0</v>
      </c>
      <c r="N46" s="30">
        <v>1.9058</v>
      </c>
      <c r="O46" s="30">
        <v>1.783578</v>
      </c>
      <c r="P46" s="30">
        <v>0</v>
      </c>
      <c r="Q46" s="30">
        <v>0</v>
      </c>
      <c r="R46" s="36" t="s">
        <v>76</v>
      </c>
      <c r="S46" s="35">
        <f t="shared" si="2"/>
        <v>0.013506000000000018</v>
      </c>
      <c r="T46" s="24">
        <f t="shared" si="3"/>
        <v>0</v>
      </c>
      <c r="U46" s="24">
        <v>0</v>
      </c>
      <c r="V46" s="33"/>
    </row>
    <row r="47" spans="1:22" s="2" customFormat="1" ht="42">
      <c r="A47" s="8" t="s">
        <v>97</v>
      </c>
      <c r="B47" s="9" t="s">
        <v>98</v>
      </c>
      <c r="C47" s="12" t="s">
        <v>62</v>
      </c>
      <c r="D47" s="36" t="s">
        <v>76</v>
      </c>
      <c r="E47" s="21">
        <v>0</v>
      </c>
      <c r="F47" s="36" t="s">
        <v>76</v>
      </c>
      <c r="G47" s="28">
        <f aca="true" t="shared" si="16" ref="G47:I48">G48</f>
        <v>102.0816</v>
      </c>
      <c r="H47" s="28">
        <f t="shared" si="16"/>
        <v>102.0816</v>
      </c>
      <c r="I47" s="28">
        <f t="shared" si="16"/>
        <v>104.502264</v>
      </c>
      <c r="J47" s="28">
        <f aca="true" t="shared" si="17" ref="J47:Q48">J48</f>
        <v>69.3275</v>
      </c>
      <c r="K47" s="28">
        <f t="shared" si="17"/>
        <v>0</v>
      </c>
      <c r="L47" s="28">
        <f t="shared" si="17"/>
        <v>13.4108</v>
      </c>
      <c r="M47" s="28">
        <f t="shared" si="17"/>
        <v>0</v>
      </c>
      <c r="N47" s="28">
        <f t="shared" si="17"/>
        <v>19.3433</v>
      </c>
      <c r="O47" s="28">
        <f t="shared" si="17"/>
        <v>104.502264</v>
      </c>
      <c r="P47" s="28">
        <f t="shared" si="17"/>
        <v>0</v>
      </c>
      <c r="Q47" s="28">
        <f t="shared" si="17"/>
        <v>0</v>
      </c>
      <c r="R47" s="36" t="s">
        <v>76</v>
      </c>
      <c r="S47" s="35">
        <f t="shared" si="2"/>
        <v>0.12222199999999983</v>
      </c>
      <c r="T47" s="24">
        <f t="shared" si="3"/>
        <v>0</v>
      </c>
      <c r="U47" s="24">
        <v>0</v>
      </c>
      <c r="V47" s="33"/>
    </row>
    <row r="48" spans="1:22" s="2" customFormat="1" ht="31.5">
      <c r="A48" s="8" t="s">
        <v>99</v>
      </c>
      <c r="B48" s="11" t="s">
        <v>63</v>
      </c>
      <c r="C48" s="12" t="s">
        <v>64</v>
      </c>
      <c r="D48" s="36" t="s">
        <v>76</v>
      </c>
      <c r="E48" s="21">
        <v>0</v>
      </c>
      <c r="F48" s="36" t="s">
        <v>76</v>
      </c>
      <c r="G48" s="28">
        <f t="shared" si="16"/>
        <v>102.0816</v>
      </c>
      <c r="H48" s="28">
        <f t="shared" si="16"/>
        <v>102.0816</v>
      </c>
      <c r="I48" s="28">
        <f t="shared" si="16"/>
        <v>104.502264</v>
      </c>
      <c r="J48" s="28">
        <f t="shared" si="17"/>
        <v>69.3275</v>
      </c>
      <c r="K48" s="28">
        <f t="shared" si="17"/>
        <v>0</v>
      </c>
      <c r="L48" s="28">
        <f t="shared" si="17"/>
        <v>13.4108</v>
      </c>
      <c r="M48" s="28">
        <f t="shared" si="17"/>
        <v>0</v>
      </c>
      <c r="N48" s="28">
        <f t="shared" si="17"/>
        <v>19.3433</v>
      </c>
      <c r="O48" s="28">
        <f t="shared" si="17"/>
        <v>104.502264</v>
      </c>
      <c r="P48" s="28">
        <f t="shared" si="17"/>
        <v>0</v>
      </c>
      <c r="Q48" s="28">
        <f t="shared" si="17"/>
        <v>0</v>
      </c>
      <c r="R48" s="36" t="s">
        <v>76</v>
      </c>
      <c r="S48" s="35">
        <f t="shared" si="2"/>
        <v>-2.420664000000002</v>
      </c>
      <c r="T48" s="24">
        <f t="shared" si="3"/>
        <v>0</v>
      </c>
      <c r="U48" s="24">
        <v>0</v>
      </c>
      <c r="V48" s="33"/>
    </row>
    <row r="49" spans="1:22" s="2" customFormat="1" ht="67.5">
      <c r="A49" s="13" t="s">
        <v>99</v>
      </c>
      <c r="B49" s="19" t="s">
        <v>65</v>
      </c>
      <c r="C49" s="10" t="s">
        <v>69</v>
      </c>
      <c r="D49" s="36" t="s">
        <v>76</v>
      </c>
      <c r="E49" s="21">
        <v>0</v>
      </c>
      <c r="F49" s="36" t="s">
        <v>76</v>
      </c>
      <c r="G49" s="27">
        <f>H49</f>
        <v>102.0816</v>
      </c>
      <c r="H49" s="27">
        <f>J49+L49+N49+P49</f>
        <v>102.0816</v>
      </c>
      <c r="I49" s="30">
        <f>K49+M49+O49+Q49</f>
        <v>104.502264</v>
      </c>
      <c r="J49" s="30">
        <v>69.3275</v>
      </c>
      <c r="K49" s="30">
        <v>0</v>
      </c>
      <c r="L49" s="30">
        <v>13.4108</v>
      </c>
      <c r="M49" s="30">
        <v>0</v>
      </c>
      <c r="N49" s="30">
        <v>19.3433</v>
      </c>
      <c r="O49" s="30">
        <v>104.502264</v>
      </c>
      <c r="P49" s="30">
        <v>0</v>
      </c>
      <c r="Q49" s="30">
        <v>0</v>
      </c>
      <c r="R49" s="36" t="s">
        <v>76</v>
      </c>
      <c r="S49" s="35">
        <f t="shared" si="2"/>
        <v>-2.420664000000002</v>
      </c>
      <c r="T49" s="24">
        <f t="shared" si="3"/>
        <v>0</v>
      </c>
      <c r="U49" s="24">
        <v>0</v>
      </c>
      <c r="V49" s="33"/>
    </row>
    <row r="50" spans="1:22" s="2" customFormat="1" ht="31.5">
      <c r="A50" s="17" t="s">
        <v>100</v>
      </c>
      <c r="B50" s="18" t="s">
        <v>101</v>
      </c>
      <c r="C50" s="12" t="s">
        <v>57</v>
      </c>
      <c r="D50" s="36" t="s">
        <v>76</v>
      </c>
      <c r="E50" s="21">
        <v>0</v>
      </c>
      <c r="F50" s="36" t="s">
        <v>76</v>
      </c>
      <c r="G50" s="28">
        <f>SUM(G51:G55)</f>
        <v>9.1334</v>
      </c>
      <c r="H50" s="28">
        <f>SUM(H51:H55)</f>
        <v>9.1334</v>
      </c>
      <c r="I50" s="28">
        <f>SUM(I51:I55)</f>
        <v>9.073782999999999</v>
      </c>
      <c r="J50" s="28">
        <f>SUM(J51:J55)</f>
        <v>0</v>
      </c>
      <c r="K50" s="28">
        <f aca="true" t="shared" si="18" ref="K50:Q50">SUM(K51:K55)</f>
        <v>0</v>
      </c>
      <c r="L50" s="28">
        <f t="shared" si="18"/>
        <v>0</v>
      </c>
      <c r="M50" s="28">
        <f t="shared" si="18"/>
        <v>0</v>
      </c>
      <c r="N50" s="28">
        <f t="shared" si="18"/>
        <v>3.4059</v>
      </c>
      <c r="O50" s="28">
        <f t="shared" si="18"/>
        <v>3.301806</v>
      </c>
      <c r="P50" s="28">
        <f t="shared" si="18"/>
        <v>5.7275</v>
      </c>
      <c r="Q50" s="28">
        <f t="shared" si="18"/>
        <v>5.771977</v>
      </c>
      <c r="R50" s="36" t="s">
        <v>76</v>
      </c>
      <c r="S50" s="35">
        <f t="shared" si="2"/>
        <v>-2.420664000000002</v>
      </c>
      <c r="T50" s="24">
        <f t="shared" si="3"/>
        <v>-0.044476999999999656</v>
      </c>
      <c r="U50" s="24">
        <f>Q50*100/P50</f>
        <v>100.77655172413792</v>
      </c>
      <c r="V50" s="33"/>
    </row>
    <row r="51" spans="1:22" s="25" customFormat="1" ht="22.5">
      <c r="A51" s="13" t="s">
        <v>100</v>
      </c>
      <c r="B51" s="14" t="s">
        <v>58</v>
      </c>
      <c r="C51" s="10" t="s">
        <v>69</v>
      </c>
      <c r="D51" s="36" t="s">
        <v>76</v>
      </c>
      <c r="E51" s="20">
        <f>E52</f>
        <v>0</v>
      </c>
      <c r="F51" s="36" t="s">
        <v>76</v>
      </c>
      <c r="G51" s="27">
        <f>H51</f>
        <v>0.7533</v>
      </c>
      <c r="H51" s="27">
        <f aca="true" t="shared" si="19" ref="H51:I55">J51+L51+N51+P51</f>
        <v>0.7533</v>
      </c>
      <c r="I51" s="30">
        <f t="shared" si="19"/>
        <v>0.732354</v>
      </c>
      <c r="J51" s="30">
        <v>0</v>
      </c>
      <c r="K51" s="30">
        <v>0</v>
      </c>
      <c r="L51" s="30">
        <v>0</v>
      </c>
      <c r="M51" s="30">
        <v>0</v>
      </c>
      <c r="N51" s="30">
        <v>0.7533</v>
      </c>
      <c r="O51" s="30">
        <v>0.732354</v>
      </c>
      <c r="P51" s="30">
        <v>0</v>
      </c>
      <c r="Q51" s="30">
        <v>0</v>
      </c>
      <c r="R51" s="36" t="s">
        <v>76</v>
      </c>
      <c r="S51" s="35">
        <f t="shared" si="2"/>
        <v>0.05961700000000114</v>
      </c>
      <c r="T51" s="24">
        <f t="shared" si="3"/>
        <v>0</v>
      </c>
      <c r="U51" s="24">
        <v>0</v>
      </c>
      <c r="V51" s="33"/>
    </row>
    <row r="52" spans="1:22" s="25" customFormat="1" ht="22.5">
      <c r="A52" s="13" t="s">
        <v>100</v>
      </c>
      <c r="B52" s="14" t="s">
        <v>59</v>
      </c>
      <c r="C52" s="10" t="s">
        <v>69</v>
      </c>
      <c r="D52" s="36" t="s">
        <v>76</v>
      </c>
      <c r="E52" s="20">
        <f>E53</f>
        <v>0</v>
      </c>
      <c r="F52" s="36" t="s">
        <v>76</v>
      </c>
      <c r="G52" s="27">
        <f>H52</f>
        <v>0.8567</v>
      </c>
      <c r="H52" s="27">
        <f t="shared" si="19"/>
        <v>0.8567</v>
      </c>
      <c r="I52" s="30">
        <f t="shared" si="19"/>
        <v>0.832537</v>
      </c>
      <c r="J52" s="30">
        <v>0</v>
      </c>
      <c r="K52" s="30">
        <v>0</v>
      </c>
      <c r="L52" s="30">
        <v>0</v>
      </c>
      <c r="M52" s="30">
        <v>0</v>
      </c>
      <c r="N52" s="30">
        <v>0.8567</v>
      </c>
      <c r="O52" s="30">
        <v>0.832537</v>
      </c>
      <c r="P52" s="30">
        <v>0</v>
      </c>
      <c r="Q52" s="30">
        <v>0</v>
      </c>
      <c r="R52" s="36" t="s">
        <v>76</v>
      </c>
      <c r="S52" s="35">
        <f t="shared" si="2"/>
        <v>0.02094600000000002</v>
      </c>
      <c r="T52" s="24">
        <f t="shared" si="3"/>
        <v>0</v>
      </c>
      <c r="U52" s="24">
        <v>0</v>
      </c>
      <c r="V52" s="33"/>
    </row>
    <row r="53" spans="1:22" s="2" customFormat="1" ht="22.5">
      <c r="A53" s="13" t="s">
        <v>100</v>
      </c>
      <c r="B53" s="14" t="s">
        <v>60</v>
      </c>
      <c r="C53" s="10" t="s">
        <v>69</v>
      </c>
      <c r="D53" s="36" t="s">
        <v>76</v>
      </c>
      <c r="E53" s="21">
        <v>0</v>
      </c>
      <c r="F53" s="36" t="s">
        <v>76</v>
      </c>
      <c r="G53" s="27">
        <f>H53</f>
        <v>0.8317</v>
      </c>
      <c r="H53" s="27">
        <f t="shared" si="19"/>
        <v>0.8317</v>
      </c>
      <c r="I53" s="30">
        <f t="shared" si="19"/>
        <v>0.808417</v>
      </c>
      <c r="J53" s="30">
        <v>0</v>
      </c>
      <c r="K53" s="30">
        <v>0</v>
      </c>
      <c r="L53" s="30">
        <v>0</v>
      </c>
      <c r="M53" s="30">
        <v>0</v>
      </c>
      <c r="N53" s="30">
        <v>0.8317</v>
      </c>
      <c r="O53" s="30">
        <v>0.808417</v>
      </c>
      <c r="P53" s="30">
        <v>0</v>
      </c>
      <c r="Q53" s="30">
        <v>0</v>
      </c>
      <c r="R53" s="36" t="s">
        <v>76</v>
      </c>
      <c r="S53" s="35">
        <f t="shared" si="2"/>
        <v>0.024163000000000046</v>
      </c>
      <c r="T53" s="24">
        <f t="shared" si="3"/>
        <v>0</v>
      </c>
      <c r="U53" s="24">
        <v>0</v>
      </c>
      <c r="V53" s="33"/>
    </row>
    <row r="54" spans="1:22" s="25" customFormat="1" ht="22.5">
      <c r="A54" s="13" t="s">
        <v>100</v>
      </c>
      <c r="B54" s="14" t="s">
        <v>61</v>
      </c>
      <c r="C54" s="10" t="s">
        <v>69</v>
      </c>
      <c r="D54" s="36" t="s">
        <v>76</v>
      </c>
      <c r="E54" s="20">
        <v>0</v>
      </c>
      <c r="F54" s="36" t="s">
        <v>76</v>
      </c>
      <c r="G54" s="27">
        <f>H54</f>
        <v>0.9642</v>
      </c>
      <c r="H54" s="27">
        <f t="shared" si="19"/>
        <v>0.9642</v>
      </c>
      <c r="I54" s="30">
        <f t="shared" si="19"/>
        <v>0.928498</v>
      </c>
      <c r="J54" s="30">
        <v>0</v>
      </c>
      <c r="K54" s="30">
        <v>0</v>
      </c>
      <c r="L54" s="30">
        <v>0</v>
      </c>
      <c r="M54" s="30">
        <v>0</v>
      </c>
      <c r="N54" s="30">
        <v>0.9642</v>
      </c>
      <c r="O54" s="30">
        <v>0.928498</v>
      </c>
      <c r="P54" s="30">
        <v>0</v>
      </c>
      <c r="Q54" s="30">
        <v>0</v>
      </c>
      <c r="R54" s="36" t="s">
        <v>76</v>
      </c>
      <c r="S54" s="35">
        <f t="shared" si="2"/>
        <v>0.023282999999999943</v>
      </c>
      <c r="T54" s="24">
        <f t="shared" si="3"/>
        <v>0</v>
      </c>
      <c r="U54" s="24">
        <v>0</v>
      </c>
      <c r="V54" s="33"/>
    </row>
    <row r="55" spans="1:22" s="25" customFormat="1" ht="22.5">
      <c r="A55" s="13" t="s">
        <v>100</v>
      </c>
      <c r="B55" s="14" t="s">
        <v>67</v>
      </c>
      <c r="C55" s="10" t="s">
        <v>69</v>
      </c>
      <c r="D55" s="36" t="s">
        <v>76</v>
      </c>
      <c r="E55" s="20">
        <v>0</v>
      </c>
      <c r="F55" s="36" t="s">
        <v>76</v>
      </c>
      <c r="G55" s="27">
        <f>H55</f>
        <v>5.7275</v>
      </c>
      <c r="H55" s="27">
        <f t="shared" si="19"/>
        <v>5.7275</v>
      </c>
      <c r="I55" s="30">
        <f t="shared" si="19"/>
        <v>5.771977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5.7275</v>
      </c>
      <c r="Q55" s="30">
        <v>5.771977</v>
      </c>
      <c r="R55" s="36" t="s">
        <v>76</v>
      </c>
      <c r="S55" s="35">
        <f t="shared" si="2"/>
        <v>0.0357019999999999</v>
      </c>
      <c r="T55" s="24">
        <f t="shared" si="3"/>
        <v>-0.044476999999999656</v>
      </c>
      <c r="U55" s="24">
        <f>Q55*100/P55</f>
        <v>100.77655172413792</v>
      </c>
      <c r="V55" s="33"/>
    </row>
    <row r="56" spans="1:22" s="2" customFormat="1" ht="29.25" customHeight="1">
      <c r="A56" s="41"/>
      <c r="B56" s="92" t="s">
        <v>75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2" customFormat="1" ht="11.25">
      <c r="A57" s="41"/>
      <c r="B57" s="42"/>
      <c r="C57" s="40"/>
      <c r="D57" s="43"/>
      <c r="E57" s="44"/>
      <c r="F57" s="45"/>
      <c r="G57" s="45"/>
      <c r="H57" s="46"/>
      <c r="I57" s="57"/>
      <c r="J57" s="65"/>
      <c r="K57" s="45"/>
      <c r="L57" s="66"/>
      <c r="M57" s="57"/>
      <c r="N57" s="57"/>
      <c r="O57" s="57"/>
      <c r="P57" s="57"/>
      <c r="Q57" s="57"/>
      <c r="R57" s="48"/>
      <c r="S57" s="48"/>
      <c r="T57" s="49"/>
      <c r="U57" s="47"/>
      <c r="V57" s="43"/>
    </row>
  </sheetData>
  <sheetProtection/>
  <mergeCells count="30">
    <mergeCell ref="B56:V56"/>
    <mergeCell ref="T2:V2"/>
    <mergeCell ref="R17:S17"/>
    <mergeCell ref="V17:V19"/>
    <mergeCell ref="R18:R19"/>
    <mergeCell ref="S18:S19"/>
    <mergeCell ref="H17:Q17"/>
    <mergeCell ref="R15:T15"/>
    <mergeCell ref="A3:V3"/>
    <mergeCell ref="G6:P6"/>
    <mergeCell ref="H10:Q10"/>
    <mergeCell ref="A21:B21"/>
    <mergeCell ref="F17:G17"/>
    <mergeCell ref="F18:F19"/>
    <mergeCell ref="G18:G19"/>
    <mergeCell ref="A17:A19"/>
    <mergeCell ref="N18:O18"/>
    <mergeCell ref="B17:B19"/>
    <mergeCell ref="H18:I18"/>
    <mergeCell ref="C17:C19"/>
    <mergeCell ref="H4:I4"/>
    <mergeCell ref="J18:K18"/>
    <mergeCell ref="D17:D19"/>
    <mergeCell ref="P18:Q18"/>
    <mergeCell ref="K4:L4"/>
    <mergeCell ref="R11:V11"/>
    <mergeCell ref="T12:V12"/>
    <mergeCell ref="L18:M18"/>
    <mergeCell ref="E17:E19"/>
    <mergeCell ref="T17:U18"/>
  </mergeCells>
  <printOptions/>
  <pageMargins left="0.3937007874015748" right="0.3937007874015748" top="0.3937007874015748" bottom="0.1968503937007874" header="0" footer="0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2020-02-14T10:37:03Z</cp:lastPrinted>
  <dcterms:created xsi:type="dcterms:W3CDTF">2011-01-11T10:25:48Z</dcterms:created>
  <dcterms:modified xsi:type="dcterms:W3CDTF">2020-02-14T10:37:07Z</dcterms:modified>
  <cp:category/>
  <cp:version/>
  <cp:contentType/>
  <cp:contentStatus/>
</cp:coreProperties>
</file>