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'стр.1'!$A$1:$T$57</definedName>
  </definedNames>
  <calcPr fullCalcOnLoad="1"/>
</workbook>
</file>

<file path=xl/sharedStrings.xml><?xml version="1.0" encoding="utf-8"?>
<sst xmlns="http://schemas.openxmlformats.org/spreadsheetml/2006/main" count="136" uniqueCount="98">
  <si>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</si>
  <si>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</si>
  <si>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</si>
  <si>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</si>
  <si>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</si>
  <si>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</si>
  <si>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</si>
  <si>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</si>
  <si>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</si>
  <si>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</si>
  <si>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</si>
  <si>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</si>
  <si>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</si>
  <si>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</si>
  <si>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</si>
  <si>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</si>
  <si>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</si>
  <si>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</si>
  <si>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</si>
  <si>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</si>
  <si>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</si>
  <si>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</si>
  <si>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</si>
  <si>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</si>
  <si>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</si>
  <si>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</si>
  <si>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</si>
  <si>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Реконструкция трансформаторных и иных подстанций, всего, в том числе:</t>
  </si>
  <si>
    <t>Замена делительного трансформатора в РП 54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</si>
  <si>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</si>
  <si>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Замена электрооборудования в РУ-0,4кВ ЩСР-1 на ЩО-70 в ТП 236</t>
  </si>
  <si>
    <t>Замена  вводных ячеек РУ-0,4 кВ на ячейки ЩО-70-3А-22У3 с автоматическими выключателями ВА 55-43 1600А в РП 71</t>
  </si>
  <si>
    <t>Замена  вводных ячеек РУ-0,4 кВ на ячейки ЩО-70-3А-22У3 с автоматическими выключателями ВА 55-43 1600А в РП 35</t>
  </si>
  <si>
    <t>Замена  вводных ячеек РУ-0,4 кВ на ячейки ЩО-70-3А-22У3 с автоматическими выключателями ВА 55-43 1600А в ТП 507</t>
  </si>
  <si>
    <t>Реконструкция линий электропередачи, всего, в том числе:</t>
  </si>
  <si>
    <t>Прокладка кабельной линии 6-10кВ ТП 638 - ТП 849</t>
  </si>
  <si>
    <t>Прокладка кабельной линии 6-10кВ РП 64 - ТП 279</t>
  </si>
  <si>
    <t>Прокладка кабельной линии 6-10кВ ПС 64 - ТП 589 ф. 12А, каб. 1</t>
  </si>
  <si>
    <t>Прокладка кабельной линии 6-10кВ ПС 64 - ТП 589 ф. 12А, каб. 2</t>
  </si>
  <si>
    <t>Прокладка кабельной линии 6-10кВ ПС 64 - РП 53 ф. 40Б, каб. 1</t>
  </si>
  <si>
    <t>Прокладка кабельной линии 6-10кВ ПС 64 - РП 53 ф. 40Б, каб. 2</t>
  </si>
  <si>
    <t>Прокладка кабельной линии 6-10кВ ПС 145 - РП 35 ф. 3</t>
  </si>
  <si>
    <t>Модернизация, техническое перевооружение линий электропередачи, всего, в том числе:</t>
  </si>
  <si>
    <t>Прокладка КЛ-6кВ взамен ВЛ-6кВ    ПС 17 - РП 65 ф. 26Б</t>
  </si>
  <si>
    <t>Прокладка ВЛ-6кВ взамен существующей ВЛ-6кВ, не подлежащей эксплуатации РП 47 - ТП 559 отпайка на РП 76</t>
  </si>
  <si>
    <t>Монтаж комплекта телемеханики в РП 67</t>
  </si>
  <si>
    <t>Монтаж комплекта телемеханики в РП 59</t>
  </si>
  <si>
    <t>Монтаж комплекта телемеханики в РП 35</t>
  </si>
  <si>
    <t>Монтаж комплекта телемеханики в РП 16</t>
  </si>
  <si>
    <t>Установка приборов учета, класс напряжения 0,22 (0,4) кВ, всего, в том числе: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</si>
  <si>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</si>
  <si>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Приобретение машин и механизмов</t>
  </si>
  <si>
    <t>1.1.1.2</t>
  </si>
  <si>
    <t>Фактический объем финансирования капитальных вложений на 01.01.2019 г.,
млн. рублей
(с НДС)</t>
  </si>
  <si>
    <t>Остаток финансирования капитальных вложений на 01.01.2019 в прогнозных ценах соответствующих лет, млн. рублей
(с НДС)</t>
  </si>
  <si>
    <t>Финансирование капитальных вложений 2019 года, млн. рублей (с НДС)</t>
  </si>
  <si>
    <t>G_11</t>
  </si>
  <si>
    <t>G_12</t>
  </si>
  <si>
    <t>G_14</t>
  </si>
  <si>
    <t>G_15</t>
  </si>
  <si>
    <t>G_24</t>
  </si>
  <si>
    <t>G_16</t>
  </si>
  <si>
    <t>G_17</t>
  </si>
  <si>
    <t>G_08</t>
  </si>
  <si>
    <t>G_01</t>
  </si>
  <si>
    <t>2019</t>
  </si>
  <si>
    <t>Акционерное общество "Тульские городские электрические сети"</t>
  </si>
  <si>
    <t>-</t>
  </si>
  <si>
    <t>Замена  вводных ячеек РУ-0,4 кВ на ячейки ЩО-70-3А-22У3 с автоматическими выключателями ВА 55-43 1600А в ТП 554</t>
  </si>
  <si>
    <t>Утверждаю
Директор по финансам и экономике АО "ТГЭС"</t>
  </si>
  <si>
    <t>(подпись)</t>
  </si>
  <si>
    <t>М.П.</t>
  </si>
  <si>
    <t>Л.В.Грашина</t>
  </si>
  <si>
    <t>IV</t>
  </si>
  <si>
    <t>Технологическое присоединение</t>
  </si>
  <si>
    <t>1.1.</t>
  </si>
  <si>
    <t>1.2.</t>
  </si>
  <si>
    <t>Реконструкция, модернизация, техническое перевооружение всего, в том числе: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</si>
  <si>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</si>
  <si>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</si>
  <si>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1.2.1.1.</t>
  </si>
  <si>
    <t>1.2.1.2.</t>
  </si>
  <si>
    <t>Строительство распределительной трансформаторной подстанции взамен РП 75 и ТП 717</t>
  </si>
  <si>
    <t>Строительство распределительной трансформаторной подстанции взамен ТП 725</t>
  </si>
  <si>
    <t>1.2.2.</t>
  </si>
  <si>
    <t>Реконструкция, модернизация, техническое перевооружение линий электропередачи, всего, в том числе:</t>
  </si>
  <si>
    <t>1.2.2.1.</t>
  </si>
  <si>
    <t>1.2.2.2.</t>
  </si>
  <si>
    <t>1.2.3.</t>
  </si>
  <si>
    <t>Развитие и модернизация учета электрической энергии (мощности), всего, в том числе:</t>
  </si>
  <si>
    <t>1.2.3.1.</t>
  </si>
  <si>
    <t>1.6.</t>
  </si>
  <si>
    <t>Прочие инвестиционные проекты, всего, в том числе:</t>
  </si>
  <si>
    <t xml:space="preserve"> 14.02.2020 года</t>
  </si>
  <si>
    <t>Распоряжением Правительства Тульской области №832-р от 18.11.2019</t>
  </si>
  <si>
    <t>G_09</t>
  </si>
  <si>
    <t>G_10</t>
  </si>
  <si>
    <t>G_13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</si>
</sst>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10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left" vertical="center"/>
    </xf>
    <xf numFmtId="176" fontId="7" fillId="33" borderId="11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/>
    </xf>
    <xf numFmtId="176" fontId="7" fillId="0" borderId="15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177" fontId="10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BreakPreview" zoomScaleSheetLayoutView="100" zoomScalePageLayoutView="0" workbookViewId="0" topLeftCell="A11">
      <selection activeCell="E53" sqref="E53"/>
    </sheetView>
  </sheetViews>
  <sheetFormatPr defaultColWidth="9.00390625" defaultRowHeight="12.75"/>
  <cols>
    <col min="1" max="1" width="8.125" style="1" customWidth="1"/>
    <col min="2" max="2" width="25.75390625" style="1" customWidth="1"/>
    <col min="3" max="3" width="13.75390625" style="1" customWidth="1"/>
    <col min="4" max="4" width="13.875" style="1" customWidth="1"/>
    <col min="5" max="5" width="13.00390625" style="1" customWidth="1"/>
    <col min="6" max="6" width="13.75390625" style="1" customWidth="1"/>
    <col min="7" max="7" width="7.25390625" style="1" customWidth="1"/>
    <col min="8" max="16" width="7.25390625" style="47" customWidth="1"/>
    <col min="17" max="17" width="13.75390625" style="40" customWidth="1"/>
    <col min="18" max="18" width="9.625" style="1" customWidth="1"/>
    <col min="19" max="19" width="7.125" style="1" customWidth="1"/>
    <col min="20" max="20" width="18.25390625" style="1" customWidth="1"/>
    <col min="21" max="16384" width="9.125" style="1" customWidth="1"/>
  </cols>
  <sheetData>
    <row r="1" spans="8:20" s="3" customFormat="1" ht="12">
      <c r="H1" s="44"/>
      <c r="I1" s="44"/>
      <c r="J1" s="44"/>
      <c r="K1" s="44"/>
      <c r="L1" s="44"/>
      <c r="M1" s="44"/>
      <c r="N1" s="44"/>
      <c r="O1" s="44"/>
      <c r="P1" s="44"/>
      <c r="Q1" s="39"/>
      <c r="T1" s="5" t="s">
        <v>22</v>
      </c>
    </row>
    <row r="2" spans="8:20" s="3" customFormat="1" ht="24" customHeight="1">
      <c r="H2" s="44"/>
      <c r="I2" s="44"/>
      <c r="J2" s="44"/>
      <c r="K2" s="44"/>
      <c r="L2" s="44"/>
      <c r="M2" s="44"/>
      <c r="N2" s="44"/>
      <c r="O2" s="44"/>
      <c r="P2" s="44"/>
      <c r="Q2" s="39"/>
      <c r="R2" s="70" t="s">
        <v>5</v>
      </c>
      <c r="S2" s="70"/>
      <c r="T2" s="70"/>
    </row>
    <row r="3" spans="1:20" s="6" customFormat="1" ht="12.75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6:17" s="6" customFormat="1" ht="12.75">
      <c r="F4" s="27" t="s">
        <v>24</v>
      </c>
      <c r="G4" s="73" t="s">
        <v>73</v>
      </c>
      <c r="H4" s="73"/>
      <c r="I4" s="45" t="s">
        <v>25</v>
      </c>
      <c r="J4" s="59" t="s">
        <v>65</v>
      </c>
      <c r="K4" s="59"/>
      <c r="L4" s="45" t="s">
        <v>26</v>
      </c>
      <c r="M4" s="46"/>
      <c r="N4" s="46"/>
      <c r="O4" s="46"/>
      <c r="P4" s="46"/>
      <c r="Q4" s="28"/>
    </row>
    <row r="5" ht="11.25" customHeight="1"/>
    <row r="6" spans="6:17" s="6" customFormat="1" ht="12.75">
      <c r="F6" s="7" t="s">
        <v>6</v>
      </c>
      <c r="G6" s="58" t="s">
        <v>66</v>
      </c>
      <c r="H6" s="58"/>
      <c r="I6" s="58"/>
      <c r="J6" s="58"/>
      <c r="K6" s="58"/>
      <c r="L6" s="58"/>
      <c r="M6" s="58"/>
      <c r="N6" s="58"/>
      <c r="O6" s="58"/>
      <c r="P6" s="48"/>
      <c r="Q6" s="28"/>
    </row>
    <row r="7" ht="11.25" customHeight="1"/>
    <row r="8" spans="8:17" s="6" customFormat="1" ht="12.75">
      <c r="H8" s="46"/>
      <c r="I8" s="49" t="s">
        <v>7</v>
      </c>
      <c r="J8" s="59" t="s">
        <v>65</v>
      </c>
      <c r="K8" s="59"/>
      <c r="L8" s="45" t="s">
        <v>8</v>
      </c>
      <c r="M8" s="46"/>
      <c r="N8" s="46"/>
      <c r="O8" s="46"/>
      <c r="P8" s="46"/>
      <c r="Q8" s="28"/>
    </row>
    <row r="9" ht="11.25" customHeight="1"/>
    <row r="10" spans="7:17" s="6" customFormat="1" ht="12.75">
      <c r="G10" s="7" t="s">
        <v>9</v>
      </c>
      <c r="H10" s="59" t="s">
        <v>94</v>
      </c>
      <c r="I10" s="59"/>
      <c r="J10" s="59"/>
      <c r="K10" s="59"/>
      <c r="L10" s="59"/>
      <c r="M10" s="59"/>
      <c r="N10" s="59"/>
      <c r="O10" s="59"/>
      <c r="P10" s="59"/>
      <c r="Q10" s="28"/>
    </row>
    <row r="11" spans="8:17" s="2" customFormat="1" ht="12.75" customHeight="1">
      <c r="H11" s="50"/>
      <c r="I11" s="50"/>
      <c r="J11" s="50"/>
      <c r="K11" s="50"/>
      <c r="L11" s="50"/>
      <c r="M11" s="50"/>
      <c r="N11" s="50"/>
      <c r="O11" s="50"/>
      <c r="P11" s="50"/>
      <c r="Q11" s="41"/>
    </row>
    <row r="12" spans="8:20" s="2" customFormat="1" ht="24.75" customHeight="1">
      <c r="H12" s="50"/>
      <c r="I12" s="50"/>
      <c r="J12" s="50"/>
      <c r="K12" s="50"/>
      <c r="L12" s="50"/>
      <c r="M12" s="50"/>
      <c r="N12" s="50"/>
      <c r="O12" s="50"/>
      <c r="P12" s="50"/>
      <c r="Q12" s="42"/>
      <c r="R12" s="72" t="s">
        <v>69</v>
      </c>
      <c r="S12" s="72"/>
      <c r="T12" s="72"/>
    </row>
    <row r="13" spans="3:20" s="2" customFormat="1" ht="12.75" customHeight="1">
      <c r="C13" s="37"/>
      <c r="H13" s="50"/>
      <c r="I13" s="50"/>
      <c r="J13" s="50"/>
      <c r="K13" s="50"/>
      <c r="L13" s="50"/>
      <c r="M13" s="50"/>
      <c r="N13" s="50"/>
      <c r="O13" s="50"/>
      <c r="P13" s="50"/>
      <c r="Q13" s="41"/>
      <c r="R13" s="29"/>
      <c r="S13" s="31"/>
      <c r="T13" s="32" t="s">
        <v>72</v>
      </c>
    </row>
    <row r="14" spans="8:20" s="2" customFormat="1" ht="11.25">
      <c r="H14" s="50"/>
      <c r="I14" s="50"/>
      <c r="J14" s="50"/>
      <c r="K14" s="50"/>
      <c r="L14" s="50"/>
      <c r="M14" s="50"/>
      <c r="N14" s="50"/>
      <c r="O14" s="50"/>
      <c r="P14" s="50"/>
      <c r="Q14" s="41"/>
      <c r="S14" s="31"/>
      <c r="T14" s="33"/>
    </row>
    <row r="15" spans="8:20" s="2" customFormat="1" ht="12" customHeight="1">
      <c r="H15" s="50"/>
      <c r="I15" s="50"/>
      <c r="J15" s="50"/>
      <c r="K15" s="50"/>
      <c r="L15" s="50"/>
      <c r="M15" s="50"/>
      <c r="N15" s="50"/>
      <c r="O15" s="50"/>
      <c r="P15" s="50"/>
      <c r="Q15" s="41"/>
      <c r="T15" s="30" t="s">
        <v>70</v>
      </c>
    </row>
    <row r="16" spans="8:20" s="2" customFormat="1" ht="11.25" customHeight="1">
      <c r="H16" s="50"/>
      <c r="I16" s="50"/>
      <c r="J16" s="50"/>
      <c r="K16" s="50"/>
      <c r="L16" s="50"/>
      <c r="M16" s="50"/>
      <c r="N16" s="50"/>
      <c r="O16" s="50"/>
      <c r="P16" s="50"/>
      <c r="Q16" s="41"/>
      <c r="R16" s="74" t="s">
        <v>93</v>
      </c>
      <c r="S16" s="74"/>
      <c r="T16" s="74"/>
    </row>
    <row r="17" spans="8:20" s="2" customFormat="1" ht="12.75" customHeight="1">
      <c r="H17" s="50"/>
      <c r="I17" s="50"/>
      <c r="J17" s="50"/>
      <c r="K17" s="50"/>
      <c r="L17" s="50"/>
      <c r="M17" s="50"/>
      <c r="N17" s="50"/>
      <c r="O17" s="50"/>
      <c r="P17" s="50"/>
      <c r="Q17" s="41"/>
      <c r="T17" s="29" t="s">
        <v>71</v>
      </c>
    </row>
    <row r="18" ht="11.25" customHeight="1"/>
    <row r="19" spans="1:20" s="3" customFormat="1" ht="54.75" customHeight="1">
      <c r="A19" s="64" t="s">
        <v>10</v>
      </c>
      <c r="B19" s="64" t="s">
        <v>11</v>
      </c>
      <c r="C19" s="64" t="s">
        <v>12</v>
      </c>
      <c r="D19" s="64" t="s">
        <v>13</v>
      </c>
      <c r="E19" s="64" t="s">
        <v>53</v>
      </c>
      <c r="F19" s="64" t="s">
        <v>54</v>
      </c>
      <c r="G19" s="77" t="s">
        <v>55</v>
      </c>
      <c r="H19" s="79"/>
      <c r="I19" s="79"/>
      <c r="J19" s="79"/>
      <c r="K19" s="79"/>
      <c r="L19" s="79"/>
      <c r="M19" s="79"/>
      <c r="N19" s="79"/>
      <c r="O19" s="79"/>
      <c r="P19" s="78"/>
      <c r="Q19" s="64" t="s">
        <v>19</v>
      </c>
      <c r="R19" s="77" t="s">
        <v>20</v>
      </c>
      <c r="S19" s="78"/>
      <c r="T19" s="64" t="s">
        <v>3</v>
      </c>
    </row>
    <row r="20" spans="1:20" s="3" customFormat="1" ht="15" customHeight="1">
      <c r="A20" s="65"/>
      <c r="B20" s="65"/>
      <c r="C20" s="65"/>
      <c r="D20" s="65"/>
      <c r="E20" s="65"/>
      <c r="F20" s="65"/>
      <c r="G20" s="77" t="s">
        <v>14</v>
      </c>
      <c r="H20" s="78"/>
      <c r="I20" s="67" t="s">
        <v>15</v>
      </c>
      <c r="J20" s="68"/>
      <c r="K20" s="67" t="s">
        <v>16</v>
      </c>
      <c r="L20" s="68"/>
      <c r="M20" s="67" t="s">
        <v>17</v>
      </c>
      <c r="N20" s="68"/>
      <c r="O20" s="67" t="s">
        <v>18</v>
      </c>
      <c r="P20" s="68"/>
      <c r="Q20" s="65"/>
      <c r="R20" s="60" t="s">
        <v>21</v>
      </c>
      <c r="S20" s="62" t="s">
        <v>2</v>
      </c>
      <c r="T20" s="65"/>
    </row>
    <row r="21" spans="1:20" s="3" customFormat="1" ht="63" customHeight="1">
      <c r="A21" s="66"/>
      <c r="B21" s="66"/>
      <c r="C21" s="66"/>
      <c r="D21" s="66"/>
      <c r="E21" s="69"/>
      <c r="F21" s="69"/>
      <c r="G21" s="8" t="s">
        <v>0</v>
      </c>
      <c r="H21" s="51" t="s">
        <v>1</v>
      </c>
      <c r="I21" s="51" t="s">
        <v>0</v>
      </c>
      <c r="J21" s="51" t="s">
        <v>1</v>
      </c>
      <c r="K21" s="51" t="s">
        <v>0</v>
      </c>
      <c r="L21" s="51" t="s">
        <v>1</v>
      </c>
      <c r="M21" s="51" t="s">
        <v>0</v>
      </c>
      <c r="N21" s="51" t="s">
        <v>1</v>
      </c>
      <c r="O21" s="51" t="s">
        <v>0</v>
      </c>
      <c r="P21" s="51" t="s">
        <v>1</v>
      </c>
      <c r="Q21" s="69"/>
      <c r="R21" s="61"/>
      <c r="S21" s="63"/>
      <c r="T21" s="66"/>
    </row>
    <row r="22" spans="1:20" s="3" customFormat="1" ht="12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52">
        <v>8</v>
      </c>
      <c r="I22" s="52">
        <v>9</v>
      </c>
      <c r="J22" s="52">
        <v>10</v>
      </c>
      <c r="K22" s="52">
        <v>11</v>
      </c>
      <c r="L22" s="52">
        <v>12</v>
      </c>
      <c r="M22" s="52">
        <v>13</v>
      </c>
      <c r="N22" s="52">
        <v>14</v>
      </c>
      <c r="O22" s="52">
        <v>15</v>
      </c>
      <c r="P22" s="52">
        <v>16</v>
      </c>
      <c r="Q22" s="43">
        <v>17</v>
      </c>
      <c r="R22" s="4">
        <v>18</v>
      </c>
      <c r="S22" s="4">
        <v>19</v>
      </c>
      <c r="T22" s="4">
        <v>20</v>
      </c>
    </row>
    <row r="23" spans="1:20" s="3" customFormat="1" ht="30" customHeight="1">
      <c r="A23" s="75" t="s">
        <v>4</v>
      </c>
      <c r="B23" s="76"/>
      <c r="C23" s="26" t="s">
        <v>64</v>
      </c>
      <c r="D23" s="24">
        <f>D24+D25+D52</f>
        <v>348.391</v>
      </c>
      <c r="E23" s="24">
        <f>E24+E25+E52</f>
        <v>0</v>
      </c>
      <c r="F23" s="24">
        <f>F24+F25+F52</f>
        <v>348.391</v>
      </c>
      <c r="G23" s="24">
        <v>348.391</v>
      </c>
      <c r="H23" s="53">
        <v>354.70833899999997</v>
      </c>
      <c r="I23" s="53">
        <f aca="true" t="shared" si="0" ref="I23:P23">I24+I25+I52</f>
        <v>129.973</v>
      </c>
      <c r="J23" s="53">
        <f t="shared" si="0"/>
        <v>129.973275</v>
      </c>
      <c r="K23" s="53">
        <f t="shared" si="0"/>
        <v>35.894000000000005</v>
      </c>
      <c r="L23" s="53">
        <f t="shared" si="0"/>
        <v>59.721804000000006</v>
      </c>
      <c r="M23" s="53">
        <f t="shared" si="0"/>
        <v>124.98200000000001</v>
      </c>
      <c r="N23" s="53">
        <f t="shared" si="0"/>
        <v>97.26916699999998</v>
      </c>
      <c r="O23" s="53">
        <f t="shared" si="0"/>
        <v>57.541999999999994</v>
      </c>
      <c r="P23" s="53">
        <f t="shared" si="0"/>
        <v>67.744093</v>
      </c>
      <c r="Q23" s="23">
        <f>G23-J23-L23-N23-P23</f>
        <v>-6.31733899999999</v>
      </c>
      <c r="R23" s="23">
        <f>O23-P23</f>
        <v>-10.202093000000012</v>
      </c>
      <c r="S23" s="36">
        <f>P23*100/O23</f>
        <v>117.7298199575962</v>
      </c>
      <c r="T23" s="38"/>
    </row>
    <row r="24" spans="1:20" s="3" customFormat="1" ht="24" customHeight="1">
      <c r="A24" s="16" t="s">
        <v>75</v>
      </c>
      <c r="B24" s="11" t="s">
        <v>74</v>
      </c>
      <c r="C24" s="26" t="s">
        <v>63</v>
      </c>
      <c r="D24" s="21">
        <f>G24</f>
        <v>101.37700000000001</v>
      </c>
      <c r="E24" s="23">
        <v>0</v>
      </c>
      <c r="F24" s="21">
        <f>G24</f>
        <v>101.37700000000001</v>
      </c>
      <c r="G24" s="21">
        <v>101.37700000000001</v>
      </c>
      <c r="H24" s="54">
        <v>112.793171</v>
      </c>
      <c r="I24" s="55">
        <v>46.78</v>
      </c>
      <c r="J24" s="55">
        <v>46.780353</v>
      </c>
      <c r="K24" s="55">
        <v>17.335</v>
      </c>
      <c r="L24" s="55">
        <v>17.33451</v>
      </c>
      <c r="M24" s="55">
        <v>10.564</v>
      </c>
      <c r="N24" s="55">
        <v>10.563639</v>
      </c>
      <c r="O24" s="55">
        <v>26.698</v>
      </c>
      <c r="P24" s="55">
        <v>38.114669</v>
      </c>
      <c r="Q24" s="23">
        <f aca="true" t="shared" si="1" ref="Q24:Q33">G24-J24-L24-N24-P24</f>
        <v>-11.416170999999991</v>
      </c>
      <c r="R24" s="23">
        <f aca="true" t="shared" si="2" ref="R24:R57">O24-P24</f>
        <v>-11.416668999999999</v>
      </c>
      <c r="S24" s="36">
        <f>P24*100/O24</f>
        <v>142.76226309086823</v>
      </c>
      <c r="T24" s="26"/>
    </row>
    <row r="25" spans="1:20" s="3" customFormat="1" ht="35.25" customHeight="1">
      <c r="A25" s="16" t="s">
        <v>76</v>
      </c>
      <c r="B25" s="11" t="s">
        <v>77</v>
      </c>
      <c r="C25" s="26" t="s">
        <v>95</v>
      </c>
      <c r="D25" s="34">
        <f>D26+D37+D49</f>
        <v>236.05400000000003</v>
      </c>
      <c r="E25" s="34">
        <f>E26+E37+E49</f>
        <v>0</v>
      </c>
      <c r="F25" s="34">
        <f>F26+F37+F49</f>
        <v>236.05400000000003</v>
      </c>
      <c r="G25" s="34">
        <v>236.05400000000003</v>
      </c>
      <c r="H25" s="21">
        <v>231.036768</v>
      </c>
      <c r="I25" s="21">
        <f aca="true" t="shared" si="3" ref="I25:P25">I26+I37+I49</f>
        <v>83.193</v>
      </c>
      <c r="J25" s="21">
        <f t="shared" si="3"/>
        <v>83.192922</v>
      </c>
      <c r="K25" s="21">
        <f t="shared" si="3"/>
        <v>18.559</v>
      </c>
      <c r="L25" s="21">
        <f t="shared" si="3"/>
        <v>42.307709</v>
      </c>
      <c r="M25" s="21">
        <f t="shared" si="3"/>
        <v>110.331</v>
      </c>
      <c r="N25" s="21">
        <f t="shared" si="3"/>
        <v>82.82294599999999</v>
      </c>
      <c r="O25" s="21">
        <f t="shared" si="3"/>
        <v>23.971</v>
      </c>
      <c r="P25" s="21">
        <f t="shared" si="3"/>
        <v>22.713191000000002</v>
      </c>
      <c r="Q25" s="23">
        <f t="shared" si="1"/>
        <v>5.017232000000028</v>
      </c>
      <c r="R25" s="23">
        <f t="shared" si="2"/>
        <v>1.2578089999999982</v>
      </c>
      <c r="S25" s="36">
        <f>P25*100/O25</f>
        <v>94.7527887864503</v>
      </c>
      <c r="T25" s="26"/>
    </row>
    <row r="26" spans="1:20" s="3" customFormat="1" ht="63">
      <c r="A26" s="16" t="s">
        <v>78</v>
      </c>
      <c r="B26" s="12" t="s">
        <v>79</v>
      </c>
      <c r="C26" s="26" t="s">
        <v>96</v>
      </c>
      <c r="D26" s="34">
        <f>D27+D29</f>
        <v>49.421</v>
      </c>
      <c r="E26" s="34">
        <f>E27+E29</f>
        <v>0</v>
      </c>
      <c r="F26" s="34">
        <f>F27+F29</f>
        <v>49.421</v>
      </c>
      <c r="G26" s="34">
        <v>49.421</v>
      </c>
      <c r="H26" s="21">
        <v>48.037558</v>
      </c>
      <c r="I26" s="21">
        <f aca="true" t="shared" si="4" ref="I26:P26">I27+I29</f>
        <v>0</v>
      </c>
      <c r="J26" s="21">
        <f t="shared" si="4"/>
        <v>0</v>
      </c>
      <c r="K26" s="21">
        <f t="shared" si="4"/>
        <v>1.874</v>
      </c>
      <c r="L26" s="21">
        <f t="shared" si="4"/>
        <v>1.954101</v>
      </c>
      <c r="M26" s="21">
        <f t="shared" si="4"/>
        <v>23.575999999999997</v>
      </c>
      <c r="N26" s="21">
        <f t="shared" si="4"/>
        <v>23.370266000000004</v>
      </c>
      <c r="O26" s="21">
        <f t="shared" si="4"/>
        <v>23.971</v>
      </c>
      <c r="P26" s="21">
        <f t="shared" si="4"/>
        <v>22.713191000000002</v>
      </c>
      <c r="Q26" s="23">
        <f t="shared" si="1"/>
        <v>1.3834419999999916</v>
      </c>
      <c r="R26" s="23">
        <f t="shared" si="2"/>
        <v>1.2578089999999982</v>
      </c>
      <c r="S26" s="36">
        <f>P26*100/O26</f>
        <v>94.7527887864503</v>
      </c>
      <c r="T26" s="26"/>
    </row>
    <row r="27" spans="1:20" s="3" customFormat="1" ht="31.5">
      <c r="A27" s="16" t="s">
        <v>80</v>
      </c>
      <c r="B27" s="12" t="s">
        <v>27</v>
      </c>
      <c r="C27" s="26" t="s">
        <v>56</v>
      </c>
      <c r="D27" s="34">
        <f>D28</f>
        <v>1.874</v>
      </c>
      <c r="E27" s="34">
        <f>E28</f>
        <v>0</v>
      </c>
      <c r="F27" s="34">
        <f>F28</f>
        <v>1.874</v>
      </c>
      <c r="G27" s="34">
        <v>1.874</v>
      </c>
      <c r="H27" s="21">
        <v>1.856</v>
      </c>
      <c r="I27" s="21">
        <f aca="true" t="shared" si="5" ref="I27:P27">I28</f>
        <v>0</v>
      </c>
      <c r="J27" s="21">
        <f t="shared" si="5"/>
        <v>0</v>
      </c>
      <c r="K27" s="21">
        <f t="shared" si="5"/>
        <v>1.874</v>
      </c>
      <c r="L27" s="21">
        <f t="shared" si="5"/>
        <v>1.856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3">
        <f t="shared" si="1"/>
        <v>0.018000000000000016</v>
      </c>
      <c r="R27" s="23">
        <f t="shared" si="2"/>
        <v>0</v>
      </c>
      <c r="S27" s="36">
        <v>0</v>
      </c>
      <c r="T27" s="26"/>
    </row>
    <row r="28" spans="1:20" s="3" customFormat="1" ht="24" customHeight="1">
      <c r="A28" s="17" t="s">
        <v>52</v>
      </c>
      <c r="B28" s="13" t="s">
        <v>28</v>
      </c>
      <c r="C28" s="25"/>
      <c r="D28" s="20">
        <f>G28</f>
        <v>1.874</v>
      </c>
      <c r="E28" s="22">
        <v>0</v>
      </c>
      <c r="F28" s="20">
        <f>G28</f>
        <v>1.874</v>
      </c>
      <c r="G28" s="20">
        <v>1.874</v>
      </c>
      <c r="H28" s="56">
        <v>1.856</v>
      </c>
      <c r="I28" s="56">
        <v>0</v>
      </c>
      <c r="J28" s="56">
        <v>0</v>
      </c>
      <c r="K28" s="56">
        <v>1.874</v>
      </c>
      <c r="L28" s="56">
        <v>1.856</v>
      </c>
      <c r="M28" s="56">
        <v>0</v>
      </c>
      <c r="N28" s="56">
        <v>0</v>
      </c>
      <c r="O28" s="56">
        <v>0</v>
      </c>
      <c r="P28" s="56">
        <v>0</v>
      </c>
      <c r="Q28" s="23">
        <f t="shared" si="1"/>
        <v>0.018000000000000016</v>
      </c>
      <c r="R28" s="23">
        <f t="shared" si="2"/>
        <v>0</v>
      </c>
      <c r="S28" s="36">
        <v>0</v>
      </c>
      <c r="T28" s="25"/>
    </row>
    <row r="29" spans="1:20" s="3" customFormat="1" ht="62.25" customHeight="1">
      <c r="A29" s="16" t="s">
        <v>81</v>
      </c>
      <c r="B29" s="12" t="s">
        <v>29</v>
      </c>
      <c r="C29" s="26" t="s">
        <v>57</v>
      </c>
      <c r="D29" s="19">
        <f>SUM(D30:D36)</f>
        <v>47.547</v>
      </c>
      <c r="E29" s="19">
        <f>SUM(E30:E36)</f>
        <v>0</v>
      </c>
      <c r="F29" s="19">
        <f>SUM(F30:F36)</f>
        <v>47.547</v>
      </c>
      <c r="G29" s="19">
        <v>47.547</v>
      </c>
      <c r="H29" s="19">
        <v>46.181557999999995</v>
      </c>
      <c r="I29" s="19">
        <f aca="true" t="shared" si="6" ref="I29:P29">SUM(I30:I36)</f>
        <v>0</v>
      </c>
      <c r="J29" s="19">
        <f t="shared" si="6"/>
        <v>0</v>
      </c>
      <c r="K29" s="19">
        <f t="shared" si="6"/>
        <v>0</v>
      </c>
      <c r="L29" s="19">
        <f t="shared" si="6"/>
        <v>0.09810100000000001</v>
      </c>
      <c r="M29" s="19">
        <f t="shared" si="6"/>
        <v>23.575999999999997</v>
      </c>
      <c r="N29" s="19">
        <f t="shared" si="6"/>
        <v>23.370266000000004</v>
      </c>
      <c r="O29" s="19">
        <f t="shared" si="6"/>
        <v>23.971</v>
      </c>
      <c r="P29" s="19">
        <f t="shared" si="6"/>
        <v>22.713191000000002</v>
      </c>
      <c r="Q29" s="23">
        <f t="shared" si="1"/>
        <v>1.365441999999991</v>
      </c>
      <c r="R29" s="23">
        <f t="shared" si="2"/>
        <v>1.2578089999999982</v>
      </c>
      <c r="S29" s="36">
        <f>P29*100/O29</f>
        <v>94.7527887864503</v>
      </c>
      <c r="T29" s="26"/>
    </row>
    <row r="30" spans="1:20" s="3" customFormat="1" ht="33.75">
      <c r="A30" s="17" t="s">
        <v>81</v>
      </c>
      <c r="B30" s="10" t="s">
        <v>82</v>
      </c>
      <c r="C30" s="25"/>
      <c r="D30" s="20">
        <f>G30</f>
        <v>24.165</v>
      </c>
      <c r="E30" s="22">
        <v>0</v>
      </c>
      <c r="F30" s="20">
        <f>G30</f>
        <v>24.165</v>
      </c>
      <c r="G30" s="20">
        <v>24.165</v>
      </c>
      <c r="H30" s="57">
        <v>23.634363999999998</v>
      </c>
      <c r="I30" s="56">
        <v>0</v>
      </c>
      <c r="J30" s="56">
        <v>0</v>
      </c>
      <c r="K30" s="56">
        <v>0</v>
      </c>
      <c r="L30" s="56">
        <v>0</v>
      </c>
      <c r="M30" s="56">
        <v>19.343</v>
      </c>
      <c r="N30" s="56">
        <v>19.343463</v>
      </c>
      <c r="O30" s="56">
        <v>4.822</v>
      </c>
      <c r="P30" s="56">
        <v>4.290901</v>
      </c>
      <c r="Q30" s="23">
        <f t="shared" si="1"/>
        <v>0.5306359999999994</v>
      </c>
      <c r="R30" s="23">
        <f t="shared" si="2"/>
        <v>0.5310990000000002</v>
      </c>
      <c r="S30" s="36">
        <f>P30*100/O30</f>
        <v>88.98591870593116</v>
      </c>
      <c r="T30" s="25"/>
    </row>
    <row r="31" spans="1:20" s="3" customFormat="1" ht="33.75">
      <c r="A31" s="17" t="s">
        <v>81</v>
      </c>
      <c r="B31" s="10" t="s">
        <v>83</v>
      </c>
      <c r="C31" s="25"/>
      <c r="D31" s="20">
        <f aca="true" t="shared" si="7" ref="D31:D36">G31</f>
        <v>19.895</v>
      </c>
      <c r="E31" s="22">
        <v>0</v>
      </c>
      <c r="F31" s="20">
        <f aca="true" t="shared" si="8" ref="F31:F36">G31</f>
        <v>19.895</v>
      </c>
      <c r="G31" s="20">
        <v>19.895</v>
      </c>
      <c r="H31" s="57">
        <v>19.168773</v>
      </c>
      <c r="I31" s="56">
        <v>0</v>
      </c>
      <c r="J31" s="56">
        <v>0</v>
      </c>
      <c r="K31" s="56">
        <v>0</v>
      </c>
      <c r="L31" s="56">
        <v>0</v>
      </c>
      <c r="M31" s="56">
        <v>0.746</v>
      </c>
      <c r="N31" s="56">
        <v>0.746483</v>
      </c>
      <c r="O31" s="56">
        <v>19.149</v>
      </c>
      <c r="P31" s="56">
        <v>18.42229</v>
      </c>
      <c r="Q31" s="23">
        <f t="shared" si="1"/>
        <v>0.726226999999998</v>
      </c>
      <c r="R31" s="23">
        <f t="shared" si="2"/>
        <v>0.7267100000000006</v>
      </c>
      <c r="S31" s="36">
        <f>P31*100/O31</f>
        <v>96.20497153898376</v>
      </c>
      <c r="T31" s="25"/>
    </row>
    <row r="32" spans="1:20" s="3" customFormat="1" ht="27" customHeight="1">
      <c r="A32" s="17" t="s">
        <v>81</v>
      </c>
      <c r="B32" s="13" t="s">
        <v>30</v>
      </c>
      <c r="C32" s="25"/>
      <c r="D32" s="20">
        <f t="shared" si="7"/>
        <v>0.584</v>
      </c>
      <c r="E32" s="22">
        <v>0</v>
      </c>
      <c r="F32" s="20">
        <f t="shared" si="8"/>
        <v>0.584</v>
      </c>
      <c r="G32" s="20">
        <v>0.584</v>
      </c>
      <c r="H32" s="56">
        <v>0.546144</v>
      </c>
      <c r="I32" s="56">
        <v>0</v>
      </c>
      <c r="J32" s="56">
        <v>0</v>
      </c>
      <c r="K32" s="56">
        <v>0</v>
      </c>
      <c r="L32" s="56">
        <v>0.017482</v>
      </c>
      <c r="M32" s="56">
        <v>0.584</v>
      </c>
      <c r="N32" s="56">
        <v>0.528662</v>
      </c>
      <c r="O32" s="56">
        <v>0</v>
      </c>
      <c r="P32" s="56">
        <v>0</v>
      </c>
      <c r="Q32" s="23">
        <f t="shared" si="1"/>
        <v>0.037856</v>
      </c>
      <c r="R32" s="23">
        <f t="shared" si="2"/>
        <v>0</v>
      </c>
      <c r="S32" s="36">
        <v>0</v>
      </c>
      <c r="T32" s="25"/>
    </row>
    <row r="33" spans="1:20" s="3" customFormat="1" ht="49.5" customHeight="1">
      <c r="A33" s="17" t="s">
        <v>81</v>
      </c>
      <c r="B33" s="13" t="s">
        <v>31</v>
      </c>
      <c r="C33" s="25"/>
      <c r="D33" s="20">
        <f t="shared" si="7"/>
        <v>0.736</v>
      </c>
      <c r="E33" s="22">
        <v>0</v>
      </c>
      <c r="F33" s="20">
        <f t="shared" si="8"/>
        <v>0.736</v>
      </c>
      <c r="G33" s="20">
        <v>0.736</v>
      </c>
      <c r="H33" s="56">
        <v>0.700673</v>
      </c>
      <c r="I33" s="56">
        <v>0</v>
      </c>
      <c r="J33" s="56">
        <v>0</v>
      </c>
      <c r="K33" s="56">
        <v>0</v>
      </c>
      <c r="L33" s="56">
        <v>0.018481</v>
      </c>
      <c r="M33" s="56">
        <v>0.736</v>
      </c>
      <c r="N33" s="56">
        <v>0.682192</v>
      </c>
      <c r="O33" s="56">
        <v>0</v>
      </c>
      <c r="P33" s="56">
        <v>0</v>
      </c>
      <c r="Q33" s="23">
        <f t="shared" si="1"/>
        <v>0.035327</v>
      </c>
      <c r="R33" s="23">
        <f t="shared" si="2"/>
        <v>0</v>
      </c>
      <c r="S33" s="36">
        <v>0</v>
      </c>
      <c r="T33" s="25"/>
    </row>
    <row r="34" spans="1:20" s="3" customFormat="1" ht="52.5" customHeight="1">
      <c r="A34" s="17" t="s">
        <v>81</v>
      </c>
      <c r="B34" s="13" t="s">
        <v>32</v>
      </c>
      <c r="C34" s="25"/>
      <c r="D34" s="20">
        <f t="shared" si="7"/>
        <v>0.806</v>
      </c>
      <c r="E34" s="22">
        <v>0</v>
      </c>
      <c r="F34" s="20">
        <f t="shared" si="8"/>
        <v>0.806</v>
      </c>
      <c r="G34" s="20">
        <v>0.806</v>
      </c>
      <c r="H34" s="56">
        <v>0.7811859999999999</v>
      </c>
      <c r="I34" s="56">
        <v>0</v>
      </c>
      <c r="J34" s="56">
        <v>0</v>
      </c>
      <c r="K34" s="56">
        <v>0</v>
      </c>
      <c r="L34" s="56">
        <v>0.024013</v>
      </c>
      <c r="M34" s="56">
        <v>0.806</v>
      </c>
      <c r="N34" s="56">
        <v>0.757173</v>
      </c>
      <c r="O34" s="56">
        <v>0</v>
      </c>
      <c r="P34" s="56">
        <v>0</v>
      </c>
      <c r="Q34" s="23">
        <f aca="true" t="shared" si="9" ref="Q34:Q57">G34-J34-L34-N34-P34</f>
        <v>0.024814000000000114</v>
      </c>
      <c r="R34" s="23">
        <f t="shared" si="2"/>
        <v>0</v>
      </c>
      <c r="S34" s="36">
        <v>0</v>
      </c>
      <c r="T34" s="25"/>
    </row>
    <row r="35" spans="1:20" s="3" customFormat="1" ht="49.5" customHeight="1">
      <c r="A35" s="17" t="s">
        <v>81</v>
      </c>
      <c r="B35" s="13" t="s">
        <v>33</v>
      </c>
      <c r="C35" s="25"/>
      <c r="D35" s="20">
        <f t="shared" si="7"/>
        <v>0.717</v>
      </c>
      <c r="E35" s="22">
        <v>0</v>
      </c>
      <c r="F35" s="20">
        <f t="shared" si="8"/>
        <v>0.717</v>
      </c>
      <c r="G35" s="20">
        <v>0.717</v>
      </c>
      <c r="H35" s="56">
        <v>0.716885</v>
      </c>
      <c r="I35" s="56">
        <v>0</v>
      </c>
      <c r="J35" s="56">
        <v>0</v>
      </c>
      <c r="K35" s="56">
        <v>0</v>
      </c>
      <c r="L35" s="56">
        <v>0.020208</v>
      </c>
      <c r="M35" s="56">
        <v>0.717</v>
      </c>
      <c r="N35" s="56">
        <v>0.696677</v>
      </c>
      <c r="O35" s="56">
        <v>0</v>
      </c>
      <c r="P35" s="56">
        <v>0</v>
      </c>
      <c r="Q35" s="23">
        <f t="shared" si="9"/>
        <v>0.00011499999999997623</v>
      </c>
      <c r="R35" s="23">
        <f t="shared" si="2"/>
        <v>0</v>
      </c>
      <c r="S35" s="36">
        <v>0</v>
      </c>
      <c r="T35" s="25"/>
    </row>
    <row r="36" spans="1:20" s="3" customFormat="1" ht="51.75" customHeight="1">
      <c r="A36" s="17" t="s">
        <v>81</v>
      </c>
      <c r="B36" s="13" t="s">
        <v>68</v>
      </c>
      <c r="C36" s="25"/>
      <c r="D36" s="20">
        <f t="shared" si="7"/>
        <v>0.644</v>
      </c>
      <c r="E36" s="22">
        <v>0</v>
      </c>
      <c r="F36" s="20">
        <f t="shared" si="8"/>
        <v>0.644</v>
      </c>
      <c r="G36" s="20">
        <v>0.644</v>
      </c>
      <c r="H36" s="56">
        <v>0.633533</v>
      </c>
      <c r="I36" s="56">
        <v>0</v>
      </c>
      <c r="J36" s="56">
        <v>0</v>
      </c>
      <c r="K36" s="56">
        <v>0</v>
      </c>
      <c r="L36" s="56">
        <v>0.017917</v>
      </c>
      <c r="M36" s="56">
        <v>0.644</v>
      </c>
      <c r="N36" s="56">
        <v>0.615616</v>
      </c>
      <c r="O36" s="56">
        <v>0</v>
      </c>
      <c r="P36" s="56">
        <v>0</v>
      </c>
      <c r="Q36" s="23">
        <f t="shared" si="9"/>
        <v>0.010467000000000004</v>
      </c>
      <c r="R36" s="23">
        <f t="shared" si="2"/>
        <v>0</v>
      </c>
      <c r="S36" s="36">
        <v>0</v>
      </c>
      <c r="T36" s="25"/>
    </row>
    <row r="37" spans="1:20" s="3" customFormat="1" ht="42">
      <c r="A37" s="16" t="s">
        <v>84</v>
      </c>
      <c r="B37" s="9" t="s">
        <v>85</v>
      </c>
      <c r="C37" s="26" t="s">
        <v>97</v>
      </c>
      <c r="D37" s="35">
        <f>D38+D46</f>
        <v>64.135</v>
      </c>
      <c r="E37" s="35">
        <f>E38+E46</f>
        <v>0</v>
      </c>
      <c r="F37" s="35">
        <f>F38+F46</f>
        <v>64.135</v>
      </c>
      <c r="G37" s="35">
        <v>64.135</v>
      </c>
      <c r="H37" s="19">
        <v>60.500952000000005</v>
      </c>
      <c r="I37" s="19">
        <f aca="true" t="shared" si="10" ref="I37:P37">I38+I46</f>
        <v>0</v>
      </c>
      <c r="J37" s="19">
        <f t="shared" si="10"/>
        <v>0</v>
      </c>
      <c r="K37" s="19">
        <f t="shared" si="10"/>
        <v>0.592</v>
      </c>
      <c r="L37" s="19">
        <f t="shared" si="10"/>
        <v>24.260578</v>
      </c>
      <c r="M37" s="19">
        <f t="shared" si="10"/>
        <v>63.543</v>
      </c>
      <c r="N37" s="19">
        <f t="shared" si="10"/>
        <v>36.24037399999999</v>
      </c>
      <c r="O37" s="19">
        <f t="shared" si="10"/>
        <v>0</v>
      </c>
      <c r="P37" s="19">
        <f t="shared" si="10"/>
        <v>0</v>
      </c>
      <c r="Q37" s="23">
        <f t="shared" si="9"/>
        <v>3.6340480000000213</v>
      </c>
      <c r="R37" s="23">
        <f t="shared" si="2"/>
        <v>0</v>
      </c>
      <c r="S37" s="36">
        <v>0</v>
      </c>
      <c r="T37" s="26"/>
    </row>
    <row r="38" spans="1:20" s="3" customFormat="1" ht="31.5">
      <c r="A38" s="16" t="s">
        <v>86</v>
      </c>
      <c r="B38" s="9" t="s">
        <v>34</v>
      </c>
      <c r="C38" s="26" t="s">
        <v>58</v>
      </c>
      <c r="D38" s="35">
        <f>SUM(D39:D45)</f>
        <v>61.256</v>
      </c>
      <c r="E38" s="35">
        <f>SUM(E39:E45)</f>
        <v>0</v>
      </c>
      <c r="F38" s="35">
        <f>SUM(F39:F45)</f>
        <v>61.256</v>
      </c>
      <c r="G38" s="35">
        <v>61.256</v>
      </c>
      <c r="H38" s="19">
        <v>57.78490600000001</v>
      </c>
      <c r="I38" s="19">
        <f aca="true" t="shared" si="11" ref="I38:P38">SUM(I39:I45)</f>
        <v>0</v>
      </c>
      <c r="J38" s="19">
        <f t="shared" si="11"/>
        <v>0</v>
      </c>
      <c r="K38" s="19">
        <f t="shared" si="11"/>
        <v>0</v>
      </c>
      <c r="L38" s="19">
        <f t="shared" si="11"/>
        <v>23.550527</v>
      </c>
      <c r="M38" s="19">
        <f t="shared" si="11"/>
        <v>61.256</v>
      </c>
      <c r="N38" s="19">
        <f t="shared" si="11"/>
        <v>34.23437899999999</v>
      </c>
      <c r="O38" s="19">
        <f t="shared" si="11"/>
        <v>0</v>
      </c>
      <c r="P38" s="19">
        <f t="shared" si="11"/>
        <v>0</v>
      </c>
      <c r="Q38" s="23">
        <f t="shared" si="9"/>
        <v>3.471094000000008</v>
      </c>
      <c r="R38" s="23">
        <f t="shared" si="2"/>
        <v>0</v>
      </c>
      <c r="S38" s="36">
        <v>0</v>
      </c>
      <c r="T38" s="26"/>
    </row>
    <row r="39" spans="1:20" s="3" customFormat="1" ht="25.5" customHeight="1">
      <c r="A39" s="17" t="s">
        <v>86</v>
      </c>
      <c r="B39" s="13" t="s">
        <v>35</v>
      </c>
      <c r="C39" s="25"/>
      <c r="D39" s="20">
        <f>G39</f>
        <v>15.562</v>
      </c>
      <c r="E39" s="22">
        <v>0</v>
      </c>
      <c r="F39" s="20">
        <f>G39</f>
        <v>15.562</v>
      </c>
      <c r="G39" s="20">
        <v>15.562</v>
      </c>
      <c r="H39" s="56">
        <v>14.919481</v>
      </c>
      <c r="I39" s="56">
        <v>0</v>
      </c>
      <c r="J39" s="56">
        <v>0</v>
      </c>
      <c r="K39" s="56">
        <v>0</v>
      </c>
      <c r="L39" s="56">
        <v>0.518789</v>
      </c>
      <c r="M39" s="56">
        <v>15.562</v>
      </c>
      <c r="N39" s="56">
        <v>14.400692</v>
      </c>
      <c r="O39" s="56">
        <v>0</v>
      </c>
      <c r="P39" s="56">
        <v>0</v>
      </c>
      <c r="Q39" s="23">
        <f t="shared" si="9"/>
        <v>0.6425190000000001</v>
      </c>
      <c r="R39" s="23">
        <f t="shared" si="2"/>
        <v>0</v>
      </c>
      <c r="S39" s="36">
        <v>0</v>
      </c>
      <c r="T39" s="25"/>
    </row>
    <row r="40" spans="1:20" s="3" customFormat="1" ht="25.5" customHeight="1">
      <c r="A40" s="17" t="s">
        <v>86</v>
      </c>
      <c r="B40" s="13" t="s">
        <v>36</v>
      </c>
      <c r="C40" s="25"/>
      <c r="D40" s="20">
        <f aca="true" t="shared" si="12" ref="D40:D45">G40</f>
        <v>13.869</v>
      </c>
      <c r="E40" s="22">
        <v>0</v>
      </c>
      <c r="F40" s="20">
        <f aca="true" t="shared" si="13" ref="F40:F45">G40</f>
        <v>13.869</v>
      </c>
      <c r="G40" s="20">
        <v>13.869</v>
      </c>
      <c r="H40" s="56">
        <v>11.158097</v>
      </c>
      <c r="I40" s="56">
        <v>0</v>
      </c>
      <c r="J40" s="56">
        <v>0</v>
      </c>
      <c r="K40" s="56">
        <v>0</v>
      </c>
      <c r="L40" s="56">
        <v>0.443807</v>
      </c>
      <c r="M40" s="56">
        <v>13.869</v>
      </c>
      <c r="N40" s="56">
        <v>10.71429</v>
      </c>
      <c r="O40" s="56">
        <v>0</v>
      </c>
      <c r="P40" s="56">
        <v>0</v>
      </c>
      <c r="Q40" s="23">
        <f t="shared" si="9"/>
        <v>2.710903</v>
      </c>
      <c r="R40" s="23">
        <f t="shared" si="2"/>
        <v>0</v>
      </c>
      <c r="S40" s="36">
        <v>0</v>
      </c>
      <c r="T40" s="25"/>
    </row>
    <row r="41" spans="1:20" s="3" customFormat="1" ht="25.5" customHeight="1">
      <c r="A41" s="17" t="s">
        <v>86</v>
      </c>
      <c r="B41" s="13" t="s">
        <v>37</v>
      </c>
      <c r="C41" s="25"/>
      <c r="D41" s="20">
        <f t="shared" si="12"/>
        <v>6.535</v>
      </c>
      <c r="E41" s="22">
        <v>0</v>
      </c>
      <c r="F41" s="20">
        <f t="shared" si="13"/>
        <v>6.535</v>
      </c>
      <c r="G41" s="20">
        <v>6.535</v>
      </c>
      <c r="H41" s="56">
        <v>8.265141</v>
      </c>
      <c r="I41" s="56">
        <v>0</v>
      </c>
      <c r="J41" s="56">
        <v>0</v>
      </c>
      <c r="K41" s="56">
        <v>0</v>
      </c>
      <c r="L41" s="56">
        <v>5.61962</v>
      </c>
      <c r="M41" s="56">
        <v>6.535</v>
      </c>
      <c r="N41" s="56">
        <v>2.645521</v>
      </c>
      <c r="O41" s="56">
        <v>0</v>
      </c>
      <c r="P41" s="56">
        <v>0</v>
      </c>
      <c r="Q41" s="23">
        <f t="shared" si="9"/>
        <v>-1.7301410000000002</v>
      </c>
      <c r="R41" s="23">
        <f t="shared" si="2"/>
        <v>0</v>
      </c>
      <c r="S41" s="36">
        <v>0</v>
      </c>
      <c r="T41" s="25"/>
    </row>
    <row r="42" spans="1:20" s="3" customFormat="1" ht="25.5" customHeight="1">
      <c r="A42" s="17" t="s">
        <v>86</v>
      </c>
      <c r="B42" s="13" t="s">
        <v>38</v>
      </c>
      <c r="C42" s="25"/>
      <c r="D42" s="20">
        <f t="shared" si="12"/>
        <v>6.535</v>
      </c>
      <c r="E42" s="22">
        <v>0</v>
      </c>
      <c r="F42" s="20">
        <f t="shared" si="13"/>
        <v>6.535</v>
      </c>
      <c r="G42" s="20">
        <v>6.535</v>
      </c>
      <c r="H42" s="56">
        <v>5.103001</v>
      </c>
      <c r="I42" s="56">
        <v>0</v>
      </c>
      <c r="J42" s="56">
        <v>0</v>
      </c>
      <c r="K42" s="56">
        <v>0</v>
      </c>
      <c r="L42" s="56">
        <v>3.409896</v>
      </c>
      <c r="M42" s="56">
        <v>6.535</v>
      </c>
      <c r="N42" s="56">
        <v>1.693105</v>
      </c>
      <c r="O42" s="56">
        <v>0</v>
      </c>
      <c r="P42" s="56">
        <v>0</v>
      </c>
      <c r="Q42" s="23">
        <f t="shared" si="9"/>
        <v>1.4319990000000002</v>
      </c>
      <c r="R42" s="23">
        <f t="shared" si="2"/>
        <v>0</v>
      </c>
      <c r="S42" s="36">
        <v>0</v>
      </c>
      <c r="T42" s="25"/>
    </row>
    <row r="43" spans="1:20" s="3" customFormat="1" ht="25.5" customHeight="1">
      <c r="A43" s="17" t="s">
        <v>86</v>
      </c>
      <c r="B43" s="13" t="s">
        <v>39</v>
      </c>
      <c r="C43" s="25"/>
      <c r="D43" s="20">
        <f t="shared" si="12"/>
        <v>8.4235</v>
      </c>
      <c r="E43" s="22">
        <v>0</v>
      </c>
      <c r="F43" s="20">
        <f t="shared" si="13"/>
        <v>8.4235</v>
      </c>
      <c r="G43" s="20">
        <v>8.4235</v>
      </c>
      <c r="H43" s="56">
        <v>10.004061</v>
      </c>
      <c r="I43" s="56">
        <v>0</v>
      </c>
      <c r="J43" s="56">
        <v>0</v>
      </c>
      <c r="K43" s="56">
        <v>0</v>
      </c>
      <c r="L43" s="56">
        <v>8.213025</v>
      </c>
      <c r="M43" s="56">
        <v>8.4235</v>
      </c>
      <c r="N43" s="56">
        <v>1.791036</v>
      </c>
      <c r="O43" s="56">
        <v>0</v>
      </c>
      <c r="P43" s="56">
        <v>0</v>
      </c>
      <c r="Q43" s="23">
        <f t="shared" si="9"/>
        <v>-1.5805609999999994</v>
      </c>
      <c r="R43" s="23">
        <f t="shared" si="2"/>
        <v>0</v>
      </c>
      <c r="S43" s="36">
        <v>0</v>
      </c>
      <c r="T43" s="25"/>
    </row>
    <row r="44" spans="1:20" s="3" customFormat="1" ht="25.5" customHeight="1">
      <c r="A44" s="17" t="s">
        <v>86</v>
      </c>
      <c r="B44" s="13" t="s">
        <v>40</v>
      </c>
      <c r="C44" s="25"/>
      <c r="D44" s="20">
        <f t="shared" si="12"/>
        <v>8.4235</v>
      </c>
      <c r="E44" s="22">
        <v>0</v>
      </c>
      <c r="F44" s="20">
        <f t="shared" si="13"/>
        <v>8.4235</v>
      </c>
      <c r="G44" s="20">
        <v>8.4235</v>
      </c>
      <c r="H44" s="56">
        <v>6.428426</v>
      </c>
      <c r="I44" s="56">
        <v>0</v>
      </c>
      <c r="J44" s="56">
        <v>0</v>
      </c>
      <c r="K44" s="56">
        <v>0</v>
      </c>
      <c r="L44" s="56">
        <v>5.261304</v>
      </c>
      <c r="M44" s="56">
        <v>8.4235</v>
      </c>
      <c r="N44" s="56">
        <v>1.167122</v>
      </c>
      <c r="O44" s="56">
        <v>0</v>
      </c>
      <c r="P44" s="56">
        <v>0</v>
      </c>
      <c r="Q44" s="23">
        <f t="shared" si="9"/>
        <v>1.9950740000000007</v>
      </c>
      <c r="R44" s="23">
        <f t="shared" si="2"/>
        <v>0</v>
      </c>
      <c r="S44" s="36">
        <v>0</v>
      </c>
      <c r="T44" s="25"/>
    </row>
    <row r="45" spans="1:20" s="3" customFormat="1" ht="25.5" customHeight="1">
      <c r="A45" s="17" t="s">
        <v>86</v>
      </c>
      <c r="B45" s="13" t="s">
        <v>41</v>
      </c>
      <c r="C45" s="25"/>
      <c r="D45" s="20">
        <f t="shared" si="12"/>
        <v>1.908</v>
      </c>
      <c r="E45" s="22">
        <v>0</v>
      </c>
      <c r="F45" s="20">
        <f t="shared" si="13"/>
        <v>1.908</v>
      </c>
      <c r="G45" s="20">
        <v>1.908</v>
      </c>
      <c r="H45" s="56">
        <v>1.9066990000000001</v>
      </c>
      <c r="I45" s="56">
        <v>0</v>
      </c>
      <c r="J45" s="56">
        <v>0</v>
      </c>
      <c r="K45" s="56">
        <v>0</v>
      </c>
      <c r="L45" s="56">
        <v>0.084086</v>
      </c>
      <c r="M45" s="56">
        <v>1.908</v>
      </c>
      <c r="N45" s="56">
        <v>1.822613</v>
      </c>
      <c r="O45" s="56">
        <v>0</v>
      </c>
      <c r="P45" s="56">
        <v>0</v>
      </c>
      <c r="Q45" s="23">
        <f t="shared" si="9"/>
        <v>0.0013009999999997746</v>
      </c>
      <c r="R45" s="23">
        <f t="shared" si="2"/>
        <v>0</v>
      </c>
      <c r="S45" s="36">
        <v>0</v>
      </c>
      <c r="T45" s="25"/>
    </row>
    <row r="46" spans="1:20" s="3" customFormat="1" ht="51" customHeight="1">
      <c r="A46" s="16" t="s">
        <v>87</v>
      </c>
      <c r="B46" s="15" t="s">
        <v>42</v>
      </c>
      <c r="C46" s="26" t="s">
        <v>59</v>
      </c>
      <c r="D46" s="19">
        <f>D47+D48</f>
        <v>2.879</v>
      </c>
      <c r="E46" s="19">
        <f>E47+E48</f>
        <v>0</v>
      </c>
      <c r="F46" s="19">
        <f>F47+F48</f>
        <v>2.879</v>
      </c>
      <c r="G46" s="19">
        <v>2.879</v>
      </c>
      <c r="H46" s="19">
        <v>2.716046</v>
      </c>
      <c r="I46" s="19">
        <f aca="true" t="shared" si="14" ref="I46:P46">I47+I48</f>
        <v>0</v>
      </c>
      <c r="J46" s="19">
        <f t="shared" si="14"/>
        <v>0</v>
      </c>
      <c r="K46" s="19">
        <f t="shared" si="14"/>
        <v>0.592</v>
      </c>
      <c r="L46" s="19">
        <f t="shared" si="14"/>
        <v>0.710051</v>
      </c>
      <c r="M46" s="19">
        <f t="shared" si="14"/>
        <v>2.287</v>
      </c>
      <c r="N46" s="19">
        <f t="shared" si="14"/>
        <v>2.005995</v>
      </c>
      <c r="O46" s="19">
        <f t="shared" si="14"/>
        <v>0</v>
      </c>
      <c r="P46" s="19">
        <f t="shared" si="14"/>
        <v>0</v>
      </c>
      <c r="Q46" s="23">
        <f t="shared" si="9"/>
        <v>0.16295400000000004</v>
      </c>
      <c r="R46" s="23">
        <f t="shared" si="2"/>
        <v>0</v>
      </c>
      <c r="S46" s="36">
        <v>0</v>
      </c>
      <c r="T46" s="26"/>
    </row>
    <row r="47" spans="1:20" s="3" customFormat="1" ht="25.5" customHeight="1">
      <c r="A47" s="17" t="s">
        <v>87</v>
      </c>
      <c r="B47" s="13" t="s">
        <v>43</v>
      </c>
      <c r="C47" s="25" t="s">
        <v>67</v>
      </c>
      <c r="D47" s="20">
        <f>G47</f>
        <v>0.592</v>
      </c>
      <c r="E47" s="22">
        <v>0</v>
      </c>
      <c r="F47" s="20">
        <f>G47</f>
        <v>0.592</v>
      </c>
      <c r="G47" s="20">
        <v>0.592</v>
      </c>
      <c r="H47" s="56">
        <v>0.575752</v>
      </c>
      <c r="I47" s="56">
        <v>0</v>
      </c>
      <c r="J47" s="56">
        <v>0</v>
      </c>
      <c r="K47" s="56">
        <v>0.592</v>
      </c>
      <c r="L47" s="56">
        <v>0.575752</v>
      </c>
      <c r="M47" s="56">
        <v>0</v>
      </c>
      <c r="N47" s="56">
        <v>0</v>
      </c>
      <c r="O47" s="56">
        <v>0</v>
      </c>
      <c r="P47" s="56">
        <v>0</v>
      </c>
      <c r="Q47" s="23">
        <f t="shared" si="9"/>
        <v>0.01624799999999993</v>
      </c>
      <c r="R47" s="23">
        <f t="shared" si="2"/>
        <v>0</v>
      </c>
      <c r="S47" s="36">
        <v>0</v>
      </c>
      <c r="T47" s="25"/>
    </row>
    <row r="48" spans="1:20" s="3" customFormat="1" ht="51" customHeight="1">
      <c r="A48" s="17" t="s">
        <v>87</v>
      </c>
      <c r="B48" s="13" t="s">
        <v>44</v>
      </c>
      <c r="C48" s="25" t="s">
        <v>67</v>
      </c>
      <c r="D48" s="20">
        <f>G48</f>
        <v>2.287</v>
      </c>
      <c r="E48" s="22">
        <v>0</v>
      </c>
      <c r="F48" s="20">
        <f>G48</f>
        <v>2.287</v>
      </c>
      <c r="G48" s="20">
        <v>2.287</v>
      </c>
      <c r="H48" s="56">
        <v>2.140294</v>
      </c>
      <c r="I48" s="56">
        <v>0</v>
      </c>
      <c r="J48" s="56">
        <v>0</v>
      </c>
      <c r="K48" s="56">
        <v>0</v>
      </c>
      <c r="L48" s="56">
        <v>0.134299</v>
      </c>
      <c r="M48" s="56">
        <v>2.287</v>
      </c>
      <c r="N48" s="56">
        <v>2.005995</v>
      </c>
      <c r="O48" s="56">
        <v>0</v>
      </c>
      <c r="P48" s="56">
        <v>0</v>
      </c>
      <c r="Q48" s="23">
        <f t="shared" si="9"/>
        <v>0.146706</v>
      </c>
      <c r="R48" s="23">
        <f t="shared" si="2"/>
        <v>0</v>
      </c>
      <c r="S48" s="36">
        <v>0</v>
      </c>
      <c r="T48" s="25"/>
    </row>
    <row r="49" spans="1:20" s="3" customFormat="1" ht="31.5">
      <c r="A49" s="16" t="s">
        <v>88</v>
      </c>
      <c r="B49" s="11" t="s">
        <v>89</v>
      </c>
      <c r="C49" s="26" t="s">
        <v>61</v>
      </c>
      <c r="D49" s="19">
        <f aca="true" t="shared" si="15" ref="D49:F50">D50</f>
        <v>122.498</v>
      </c>
      <c r="E49" s="19">
        <f t="shared" si="15"/>
        <v>0</v>
      </c>
      <c r="F49" s="19">
        <f t="shared" si="15"/>
        <v>122.498</v>
      </c>
      <c r="G49" s="19">
        <v>122.498</v>
      </c>
      <c r="H49" s="19">
        <v>122.49825799999999</v>
      </c>
      <c r="I49" s="19">
        <f aca="true" t="shared" si="16" ref="I49:P50">I50</f>
        <v>83.193</v>
      </c>
      <c r="J49" s="19">
        <f t="shared" si="16"/>
        <v>83.192922</v>
      </c>
      <c r="K49" s="19">
        <f t="shared" si="16"/>
        <v>16.093</v>
      </c>
      <c r="L49" s="19">
        <f t="shared" si="16"/>
        <v>16.09303</v>
      </c>
      <c r="M49" s="19">
        <f t="shared" si="16"/>
        <v>23.212</v>
      </c>
      <c r="N49" s="19">
        <f t="shared" si="16"/>
        <v>23.212306</v>
      </c>
      <c r="O49" s="19">
        <f t="shared" si="16"/>
        <v>0</v>
      </c>
      <c r="P49" s="19">
        <f t="shared" si="16"/>
        <v>0</v>
      </c>
      <c r="Q49" s="23">
        <f t="shared" si="9"/>
        <v>-0.0002579999999916538</v>
      </c>
      <c r="R49" s="23">
        <f t="shared" si="2"/>
        <v>0</v>
      </c>
      <c r="S49" s="36">
        <v>0</v>
      </c>
      <c r="T49" s="26"/>
    </row>
    <row r="50" spans="1:20" s="3" customFormat="1" ht="36" customHeight="1">
      <c r="A50" s="16" t="s">
        <v>90</v>
      </c>
      <c r="B50" s="12" t="s">
        <v>49</v>
      </c>
      <c r="C50" s="26" t="s">
        <v>62</v>
      </c>
      <c r="D50" s="19">
        <f t="shared" si="15"/>
        <v>122.498</v>
      </c>
      <c r="E50" s="19">
        <f t="shared" si="15"/>
        <v>0</v>
      </c>
      <c r="F50" s="19">
        <f t="shared" si="15"/>
        <v>122.498</v>
      </c>
      <c r="G50" s="19">
        <v>122.498</v>
      </c>
      <c r="H50" s="19">
        <v>122.49825799999999</v>
      </c>
      <c r="I50" s="19">
        <f t="shared" si="16"/>
        <v>83.193</v>
      </c>
      <c r="J50" s="19">
        <f t="shared" si="16"/>
        <v>83.192922</v>
      </c>
      <c r="K50" s="19">
        <f t="shared" si="16"/>
        <v>16.093</v>
      </c>
      <c r="L50" s="19">
        <f t="shared" si="16"/>
        <v>16.09303</v>
      </c>
      <c r="M50" s="19">
        <f t="shared" si="16"/>
        <v>23.212</v>
      </c>
      <c r="N50" s="19">
        <f t="shared" si="16"/>
        <v>23.212306</v>
      </c>
      <c r="O50" s="19">
        <f t="shared" si="16"/>
        <v>0</v>
      </c>
      <c r="P50" s="19">
        <f t="shared" si="16"/>
        <v>0</v>
      </c>
      <c r="Q50" s="23">
        <f t="shared" si="9"/>
        <v>-0.0002579999999916538</v>
      </c>
      <c r="R50" s="23">
        <f t="shared" si="2"/>
        <v>0</v>
      </c>
      <c r="S50" s="36">
        <v>0</v>
      </c>
      <c r="T50" s="26"/>
    </row>
    <row r="51" spans="1:20" s="3" customFormat="1" ht="69.75" customHeight="1">
      <c r="A51" s="17" t="s">
        <v>90</v>
      </c>
      <c r="B51" s="10" t="s">
        <v>50</v>
      </c>
      <c r="C51" s="25" t="s">
        <v>67</v>
      </c>
      <c r="D51" s="20">
        <f>G51</f>
        <v>122.498</v>
      </c>
      <c r="E51" s="22">
        <v>0</v>
      </c>
      <c r="F51" s="20">
        <f>G51</f>
        <v>122.498</v>
      </c>
      <c r="G51" s="20">
        <v>122.498</v>
      </c>
      <c r="H51" s="56">
        <v>122.49825799999999</v>
      </c>
      <c r="I51" s="56">
        <v>83.193</v>
      </c>
      <c r="J51" s="56">
        <v>83.192922</v>
      </c>
      <c r="K51" s="56">
        <v>16.093</v>
      </c>
      <c r="L51" s="56">
        <v>16.09303</v>
      </c>
      <c r="M51" s="56">
        <v>23.212</v>
      </c>
      <c r="N51" s="56">
        <v>23.212306</v>
      </c>
      <c r="O51" s="56">
        <v>0</v>
      </c>
      <c r="P51" s="56">
        <v>0</v>
      </c>
      <c r="Q51" s="23">
        <f t="shared" si="9"/>
        <v>-0.0002579999999916538</v>
      </c>
      <c r="R51" s="23">
        <f t="shared" si="2"/>
        <v>0</v>
      </c>
      <c r="S51" s="36">
        <v>0</v>
      </c>
      <c r="T51" s="25"/>
    </row>
    <row r="52" spans="1:20" s="3" customFormat="1" ht="40.5" customHeight="1">
      <c r="A52" s="18" t="s">
        <v>91</v>
      </c>
      <c r="B52" s="14" t="s">
        <v>92</v>
      </c>
      <c r="C52" s="26" t="s">
        <v>60</v>
      </c>
      <c r="D52" s="19">
        <f>SUM(D53:D57)</f>
        <v>10.96</v>
      </c>
      <c r="E52" s="19">
        <f>SUM(E53:E57)</f>
        <v>0</v>
      </c>
      <c r="F52" s="19">
        <f>SUM(F53:F57)</f>
        <v>10.96</v>
      </c>
      <c r="G52" s="19">
        <v>10.96</v>
      </c>
      <c r="H52" s="19">
        <v>10.8784</v>
      </c>
      <c r="I52" s="19">
        <f aca="true" t="shared" si="17" ref="I52:P52">SUM(I53:I57)</f>
        <v>0</v>
      </c>
      <c r="J52" s="19">
        <f t="shared" si="17"/>
        <v>0</v>
      </c>
      <c r="K52" s="19">
        <f t="shared" si="17"/>
        <v>0</v>
      </c>
      <c r="L52" s="19">
        <f t="shared" si="17"/>
        <v>0.079585</v>
      </c>
      <c r="M52" s="19">
        <f t="shared" si="17"/>
        <v>4.087</v>
      </c>
      <c r="N52" s="19">
        <f t="shared" si="17"/>
        <v>3.882582</v>
      </c>
      <c r="O52" s="19">
        <f t="shared" si="17"/>
        <v>6.873</v>
      </c>
      <c r="P52" s="19">
        <f t="shared" si="17"/>
        <v>6.916233</v>
      </c>
      <c r="Q52" s="23">
        <f t="shared" si="9"/>
        <v>0.08160000000000078</v>
      </c>
      <c r="R52" s="23">
        <f t="shared" si="2"/>
        <v>-0.043232999999999855</v>
      </c>
      <c r="S52" s="36">
        <f>P52*100/O52</f>
        <v>100.62902662592754</v>
      </c>
      <c r="T52" s="26"/>
    </row>
    <row r="53" spans="1:20" s="3" customFormat="1" ht="25.5" customHeight="1">
      <c r="A53" s="17" t="s">
        <v>91</v>
      </c>
      <c r="B53" s="13" t="s">
        <v>45</v>
      </c>
      <c r="C53" s="25" t="s">
        <v>67</v>
      </c>
      <c r="D53" s="20">
        <f>G53</f>
        <v>0.904</v>
      </c>
      <c r="E53" s="22">
        <v>0</v>
      </c>
      <c r="F53" s="20">
        <f>G53</f>
        <v>0.904</v>
      </c>
      <c r="G53" s="20">
        <v>0.904</v>
      </c>
      <c r="H53" s="56">
        <v>0.878824</v>
      </c>
      <c r="I53" s="56">
        <v>0</v>
      </c>
      <c r="J53" s="56">
        <v>0</v>
      </c>
      <c r="K53" s="56">
        <v>0</v>
      </c>
      <c r="L53" s="56">
        <v>0.024889</v>
      </c>
      <c r="M53" s="56">
        <v>0.904</v>
      </c>
      <c r="N53" s="56">
        <v>0.853935</v>
      </c>
      <c r="O53" s="56">
        <v>0</v>
      </c>
      <c r="P53" s="56">
        <v>0</v>
      </c>
      <c r="Q53" s="23">
        <f t="shared" si="9"/>
        <v>0.025175999999999976</v>
      </c>
      <c r="R53" s="23">
        <f t="shared" si="2"/>
        <v>0</v>
      </c>
      <c r="S53" s="36">
        <v>0</v>
      </c>
      <c r="T53" s="25"/>
    </row>
    <row r="54" spans="1:20" s="3" customFormat="1" ht="25.5" customHeight="1">
      <c r="A54" s="17" t="s">
        <v>91</v>
      </c>
      <c r="B54" s="13" t="s">
        <v>46</v>
      </c>
      <c r="C54" s="25" t="s">
        <v>67</v>
      </c>
      <c r="D54" s="20">
        <f>G54</f>
        <v>1.028</v>
      </c>
      <c r="E54" s="22">
        <v>0</v>
      </c>
      <c r="F54" s="20">
        <f>G54</f>
        <v>1.028</v>
      </c>
      <c r="G54" s="20">
        <v>1.028</v>
      </c>
      <c r="H54" s="56">
        <v>0.999045</v>
      </c>
      <c r="I54" s="56">
        <v>0</v>
      </c>
      <c r="J54" s="56">
        <v>0</v>
      </c>
      <c r="K54" s="56">
        <v>0</v>
      </c>
      <c r="L54" s="56">
        <v>0.027334</v>
      </c>
      <c r="M54" s="56">
        <v>1.028</v>
      </c>
      <c r="N54" s="56">
        <v>0.971711</v>
      </c>
      <c r="O54" s="56">
        <v>0</v>
      </c>
      <c r="P54" s="56">
        <v>0</v>
      </c>
      <c r="Q54" s="23">
        <f t="shared" si="9"/>
        <v>0.028955000000000064</v>
      </c>
      <c r="R54" s="23">
        <f t="shared" si="2"/>
        <v>0</v>
      </c>
      <c r="S54" s="36">
        <v>0</v>
      </c>
      <c r="T54" s="25"/>
    </row>
    <row r="55" spans="1:20" s="3" customFormat="1" ht="25.5" customHeight="1">
      <c r="A55" s="17" t="s">
        <v>91</v>
      </c>
      <c r="B55" s="13" t="s">
        <v>47</v>
      </c>
      <c r="C55" s="25" t="s">
        <v>67</v>
      </c>
      <c r="D55" s="20">
        <f>G55</f>
        <v>0.998</v>
      </c>
      <c r="E55" s="22">
        <v>0</v>
      </c>
      <c r="F55" s="20">
        <f>G55</f>
        <v>0.998</v>
      </c>
      <c r="G55" s="20">
        <v>0.998</v>
      </c>
      <c r="H55" s="56">
        <v>0.970101</v>
      </c>
      <c r="I55" s="56">
        <v>0</v>
      </c>
      <c r="J55" s="56">
        <v>0</v>
      </c>
      <c r="K55" s="56">
        <v>0</v>
      </c>
      <c r="L55" s="56">
        <v>0.027362</v>
      </c>
      <c r="M55" s="56">
        <v>0.998</v>
      </c>
      <c r="N55" s="56">
        <v>0.942739</v>
      </c>
      <c r="O55" s="56">
        <v>0</v>
      </c>
      <c r="P55" s="56">
        <v>0</v>
      </c>
      <c r="Q55" s="23">
        <f t="shared" si="9"/>
        <v>0.027899000000000007</v>
      </c>
      <c r="R55" s="23">
        <f t="shared" si="2"/>
        <v>0</v>
      </c>
      <c r="S55" s="36">
        <v>0</v>
      </c>
      <c r="T55" s="25"/>
    </row>
    <row r="56" spans="1:20" s="3" customFormat="1" ht="25.5" customHeight="1">
      <c r="A56" s="17" t="s">
        <v>91</v>
      </c>
      <c r="B56" s="13" t="s">
        <v>48</v>
      </c>
      <c r="C56" s="25" t="s">
        <v>67</v>
      </c>
      <c r="D56" s="20">
        <f>G56</f>
        <v>1.157</v>
      </c>
      <c r="E56" s="22">
        <v>0</v>
      </c>
      <c r="F56" s="20">
        <f>G56</f>
        <v>1.157</v>
      </c>
      <c r="G56" s="20">
        <v>1.157</v>
      </c>
      <c r="H56" s="56">
        <v>1.114197</v>
      </c>
      <c r="I56" s="56">
        <v>0</v>
      </c>
      <c r="J56" s="56">
        <v>0</v>
      </c>
      <c r="K56" s="56">
        <v>0</v>
      </c>
      <c r="L56" s="56">
        <v>0</v>
      </c>
      <c r="M56" s="56">
        <v>1.157</v>
      </c>
      <c r="N56" s="56">
        <v>1.114197</v>
      </c>
      <c r="O56" s="56">
        <v>0</v>
      </c>
      <c r="P56" s="56">
        <v>0</v>
      </c>
      <c r="Q56" s="23">
        <f t="shared" si="9"/>
        <v>0.042802999999999924</v>
      </c>
      <c r="R56" s="23">
        <f t="shared" si="2"/>
        <v>0</v>
      </c>
      <c r="S56" s="36">
        <v>0</v>
      </c>
      <c r="T56" s="25"/>
    </row>
    <row r="57" spans="1:20" s="3" customFormat="1" ht="22.5">
      <c r="A57" s="17" t="s">
        <v>91</v>
      </c>
      <c r="B57" s="13" t="s">
        <v>51</v>
      </c>
      <c r="C57" s="25" t="s">
        <v>67</v>
      </c>
      <c r="D57" s="20">
        <f>G57</f>
        <v>6.873</v>
      </c>
      <c r="E57" s="22">
        <v>0</v>
      </c>
      <c r="F57" s="20">
        <f>G57</f>
        <v>6.873</v>
      </c>
      <c r="G57" s="20">
        <v>6.873</v>
      </c>
      <c r="H57" s="56">
        <v>6.916233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6.873</v>
      </c>
      <c r="P57" s="56">
        <v>6.916233</v>
      </c>
      <c r="Q57" s="23">
        <f t="shared" si="9"/>
        <v>-0.043232999999999855</v>
      </c>
      <c r="R57" s="23">
        <f t="shared" si="2"/>
        <v>-0.043232999999999855</v>
      </c>
      <c r="S57" s="36">
        <f>P57*100/O57</f>
        <v>100.62902662592754</v>
      </c>
      <c r="T57" s="25"/>
    </row>
  </sheetData>
  <sheetProtection/>
  <mergeCells count="27">
    <mergeCell ref="T19:T21"/>
    <mergeCell ref="A23:B23"/>
    <mergeCell ref="I20:J20"/>
    <mergeCell ref="O20:P20"/>
    <mergeCell ref="R19:S19"/>
    <mergeCell ref="G19:P19"/>
    <mergeCell ref="G20:H20"/>
    <mergeCell ref="F19:F21"/>
    <mergeCell ref="K20:L20"/>
    <mergeCell ref="R2:T2"/>
    <mergeCell ref="A3:T3"/>
    <mergeCell ref="J4:K4"/>
    <mergeCell ref="E19:E21"/>
    <mergeCell ref="Q19:Q21"/>
    <mergeCell ref="R12:T12"/>
    <mergeCell ref="G4:H4"/>
    <mergeCell ref="R16:T16"/>
    <mergeCell ref="G6:O6"/>
    <mergeCell ref="J8:K8"/>
    <mergeCell ref="R20:R21"/>
    <mergeCell ref="S20:S21"/>
    <mergeCell ref="A19:A21"/>
    <mergeCell ref="B19:B21"/>
    <mergeCell ref="C19:C21"/>
    <mergeCell ref="D19:D21"/>
    <mergeCell ref="M20:N20"/>
    <mergeCell ref="H10:P10"/>
  </mergeCells>
  <printOptions/>
  <pageMargins left="0.3937007874015748" right="0.3937007874015748" top="0.3937007874015748" bottom="0.1968503937007874" header="0" footer="0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2020-02-14T10:35:00Z</cp:lastPrinted>
  <dcterms:created xsi:type="dcterms:W3CDTF">2011-01-11T10:25:48Z</dcterms:created>
  <dcterms:modified xsi:type="dcterms:W3CDTF">2020-02-14T10:35:26Z</dcterms:modified>
  <cp:category/>
  <cp:version/>
  <cp:contentType/>
  <cp:contentStatus/>
</cp:coreProperties>
</file>