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Лист2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sub_3001" localSheetId="0">'Лист2'!$A$12</definedName>
    <definedName name="sub_3002" localSheetId="0">'Лист2'!$A$13</definedName>
    <definedName name="sub_3003" localSheetId="0">'Лист2'!$A$14</definedName>
    <definedName name="sub_3004" localSheetId="0">'Лист2'!$A$15</definedName>
    <definedName name="sub_3005" localSheetId="0">'Лист2'!$A$16</definedName>
    <definedName name="sub_3006" localSheetId="0">'Лист2'!$A$17</definedName>
    <definedName name="sub_3007" localSheetId="0">'Лист2'!$A$20</definedName>
    <definedName name="sub_3008" localSheetId="0">'Лист2'!$A$23</definedName>
    <definedName name="sub_6001" localSheetId="3">'Лист4'!$A$7</definedName>
    <definedName name="sub_6002" localSheetId="3">'Лист4'!$A$8</definedName>
    <definedName name="sub_6003" localSheetId="3">'Лист4'!$A$9</definedName>
    <definedName name="sub_7001" localSheetId="4">'Лист5'!$A$6</definedName>
    <definedName name="sub_7002" localSheetId="4">'Лист5'!$A$10</definedName>
    <definedName name="sub_8001" localSheetId="5">'Лист6'!$A$9</definedName>
    <definedName name="sub_8002" localSheetId="5">'Лист6'!$A$12</definedName>
    <definedName name="sub_8003" localSheetId="5">'Лист6'!$A$15</definedName>
    <definedName name="sub_8004" localSheetId="5">'Лист6'!$A$18</definedName>
    <definedName name="sub_8005" localSheetId="5">'Лист6'!$A$21</definedName>
    <definedName name="sub_8006" localSheetId="5">'Лист6'!$A$24</definedName>
    <definedName name="sub_881" localSheetId="5">'Лист6'!$A$29</definedName>
    <definedName name="sub_882" localSheetId="5">'Лист6'!$A$30</definedName>
    <definedName name="sub_9001" localSheetId="6">'Лист7'!$A$8</definedName>
    <definedName name="sub_9002" localSheetId="6">'Лист7'!$A$11</definedName>
    <definedName name="sub_9003" localSheetId="6">'Лист7'!$A$14</definedName>
    <definedName name="sub_9004" localSheetId="6">'Лист7'!$A$17</definedName>
    <definedName name="sub_9005" localSheetId="6">'Лист7'!$A$20</definedName>
    <definedName name="sub_9006" localSheetId="6">'Лист7'!$A$23</definedName>
    <definedName name="sub_991" localSheetId="6">'Лист7'!$A$27</definedName>
    <definedName name="sub_992" localSheetId="6">'Лист7'!$A$28</definedName>
  </definedNames>
  <calcPr fullCalcOnLoad="1" refMode="R1C1"/>
</workbook>
</file>

<file path=xl/sharedStrings.xml><?xml version="1.0" encoding="utf-8"?>
<sst xmlns="http://schemas.openxmlformats.org/spreadsheetml/2006/main" count="330" uniqueCount="219">
  <si>
    <t>Подготовка и выдача сетевой организацией технических условий Заявителю</t>
  </si>
  <si>
    <t>5.1.</t>
  </si>
  <si>
    <t>с участием должностного лица органа федерального государственного энергетического надзора</t>
  </si>
  <si>
    <t>5.2.</t>
  </si>
  <si>
    <t>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</si>
  <si>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</si>
  <si>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</si>
  <si>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</si>
  <si>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</si>
  <si>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</si>
  <si>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</si>
  <si>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</si>
  <si>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</si>
  <si>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</si>
  <si>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</si>
  <si>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</si>
  <si>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рублей/кВт</t>
  </si>
  <si>
    <t>рублей/км</t>
  </si>
  <si>
    <t>*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</si>
  <si>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</si>
  <si>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</si>
  <si>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</si>
  <si>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до 15кВт ( включительно)</t>
  </si>
  <si>
    <t>от 15 до 150кВт ( включительно)</t>
  </si>
  <si>
    <t>от 150 до 670 кВт ( включительно)</t>
  </si>
  <si>
    <t xml:space="preserve">свыше 670 кВт </t>
  </si>
  <si>
    <t>Единица измерения</t>
  </si>
  <si>
    <t xml:space="preserve">           менее 8900 кВт    АО "Тульские городские электрические сети"</t>
  </si>
  <si>
    <t>ВЛ 0,4кВ ( в ценах 2001г.)</t>
  </si>
  <si>
    <t>ВЛ6/10кВ ( в ценах 2001г.)</t>
  </si>
  <si>
    <t>КЛ 0,4кВ ( в ценах 2001г.)</t>
  </si>
  <si>
    <t>КЛ6/10кВ ( в ценах 2001г.)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</si>
  <si>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( в ценах 2001г.)</t>
  </si>
  <si>
    <t>Наименование мероприятий</t>
  </si>
  <si>
    <t>разбивка НВВ согласно приложения 1 по каждому мероприятию, руб.</t>
  </si>
  <si>
    <t>Объём максимальной мощности, кВт</t>
  </si>
  <si>
    <t>Ставки для расчёта платы по каждому мероприятию, руб./кВт</t>
  </si>
  <si>
    <t>х</t>
  </si>
  <si>
    <t>до 15 кВт (включительно)</t>
  </si>
  <si>
    <t>свыше 15 кВт до 150 кВт (включительно)</t>
  </si>
  <si>
    <t>свыше 150 кВт и менее 670 кВт</t>
  </si>
  <si>
    <t>не менее 670 кВт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</si>
  <si>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</si>
  <si>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организацией, мероприятий, связанных со строительством "последней мили"</t>
  </si>
  <si>
    <t>строительство воздушных линий</t>
  </si>
  <si>
    <t xml:space="preserve">строительство кабельных линий 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</si>
  <si>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</si>
  <si>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классом напряжения до 35 кВ</t>
  </si>
  <si>
    <t>строительство центров питания, подстанций классом напряжения 35 кВ и выше (ПС)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</si>
  <si>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</si>
  <si>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3.1.</t>
  </si>
  <si>
    <t>3.2.</t>
  </si>
  <si>
    <t>3.3.</t>
  </si>
  <si>
    <t>3.4.</t>
  </si>
  <si>
    <t>3.5.</t>
  </si>
  <si>
    <t>Проверка сетевой организацией выполнения Заявителем ТУ</t>
  </si>
  <si>
    <t>свыше 150 кВт именее 670 кВт</t>
  </si>
  <si>
    <t>Осмотр сетевой организацией присоединяемых Устройств Заявителя</t>
  </si>
  <si>
    <t>с участием Заявителя</t>
  </si>
  <si>
    <t>Фактические действия по присоединению и обеспечению работы Устройств в электрической сети</t>
  </si>
  <si>
    <t>свыше  150 кВт и менее 670 кВт</t>
  </si>
  <si>
    <t>Расходы на мероприятия, осуществляемые при технологическом присоединении</t>
  </si>
  <si>
    <t>№</t>
  </si>
  <si>
    <t>Показатели</t>
  </si>
  <si>
    <t>Ожидаемые данные</t>
  </si>
  <si>
    <t>Плановые</t>
  </si>
  <si>
    <t>п/п</t>
  </si>
  <si>
    <t>за текущий</t>
  </si>
  <si>
    <t>показатели</t>
  </si>
  <si>
    <t>период</t>
  </si>
  <si>
    <t>на следующий</t>
  </si>
  <si>
    <t>1.</t>
  </si>
  <si>
    <t>Расходы по выполнению мероприятий по технологи- ческому присоединению, всего</t>
  </si>
  <si>
    <t>1.1.</t>
  </si>
  <si>
    <t>Вспомогательные материалы</t>
  </si>
  <si>
    <t>Инструменты, приборы</t>
  </si>
  <si>
    <t>Канцтовары</t>
  </si>
  <si>
    <t>Управление</t>
  </si>
  <si>
    <t>отдел технологического присоединения</t>
  </si>
  <si>
    <t>группа технологического присоединения и сметного регулирования</t>
  </si>
  <si>
    <t>Мебель</t>
  </si>
  <si>
    <t>Санитария</t>
  </si>
  <si>
    <t>Спецодежда</t>
  </si>
  <si>
    <t>Эксплуатация и содержание объектов электросетевого хозяйства</t>
  </si>
  <si>
    <t>Прочие материалы</t>
  </si>
  <si>
    <t>1.2.</t>
  </si>
  <si>
    <t>Энергия на хозяйственные нужды</t>
  </si>
  <si>
    <t>1.3.</t>
  </si>
  <si>
    <t>Оплата труда ППП</t>
  </si>
  <si>
    <t>в том числе</t>
  </si>
  <si>
    <t>ПТC</t>
  </si>
  <si>
    <t>отдел контроля технологического присоединения и сметного регулирования</t>
  </si>
  <si>
    <t>Служба транспорта электроэнергии</t>
  </si>
  <si>
    <t>мастер комплексной группы</t>
  </si>
  <si>
    <t>водитель сл. МиТ</t>
  </si>
  <si>
    <t>Центр обслуживания потребителей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</si>
  <si>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</si>
  <si>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</si>
  <si>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</si>
  <si>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</si>
  <si>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</si>
  <si>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— работы и услуги производственного характера</t>
  </si>
  <si>
    <t>1.5.2.</t>
  </si>
  <si>
    <t>— налоги и сборы, уменьшающие налогооблагаемую базу на прибыль организаций, всего</t>
  </si>
  <si>
    <t>1.5.3.</t>
  </si>
  <si>
    <t>—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</si>
  <si>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</si>
  <si>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</si>
  <si>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</si>
  <si>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</si>
  <si>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</si>
  <si>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консульта- 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</si>
  <si>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</si>
  <si>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</si>
  <si>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</si>
  <si>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</si>
  <si>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Ослуживание оргтехники, ПК</t>
  </si>
  <si>
    <t>Обучение</t>
  </si>
  <si>
    <t>Почтовые расходы</t>
  </si>
  <si>
    <t>Амртизация ОС</t>
  </si>
  <si>
    <t>в том числе:</t>
  </si>
  <si>
    <t>транспортные средства</t>
  </si>
  <si>
    <t>Прочие ОС</t>
  </si>
  <si>
    <t>1.6.</t>
  </si>
  <si>
    <t>Внереализационные расходы, всего</t>
  </si>
  <si>
    <t>1.6.1.</t>
  </si>
  <si>
    <t>— расходы на услуги банков</t>
  </si>
  <si>
    <t>1.6.2.</t>
  </si>
  <si>
    <t>— % за пользование кредитом</t>
  </si>
  <si>
    <t>1.6.3.</t>
  </si>
  <si>
    <t>— прочие обоснованные расходы</t>
  </si>
  <si>
    <t>1.6.4.</t>
  </si>
  <si>
    <t>— 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</si>
  <si>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</si>
  <si>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—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</si>
  <si>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</si>
  <si>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доходы/экономия средств</t>
  </si>
  <si>
    <t>4.</t>
  </si>
  <si>
    <t>Необходимая валовая выручка (сумма п. 1—3)</t>
  </si>
  <si>
    <t>Расчет</t>
  </si>
  <si>
    <t>необходимой валовой выручки сетевой организации на технологическое присоединение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</si>
  <si>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</si>
  <si>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</si>
  <si>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</si>
  <si>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</si>
  <si>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</si>
  <si>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</si>
  <si>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</si>
  <si>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</si>
  <si>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</si>
  <si>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</si>
  <si>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</si>
  <si>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</si>
  <si>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</si>
  <si>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</si>
  <si>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</si>
  <si>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</si>
  <si>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</si>
  <si>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</si>
  <si>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</si>
  <si>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</si>
  <si>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</si>
  <si>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</si>
  <si>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</si>
  <si>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</si>
  <si>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</si>
  <si>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</si>
  <si>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</si>
  <si>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</si>
  <si>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5.</t>
  </si>
  <si>
    <t>От 8900 кВт - всего</t>
  </si>
  <si>
    <t>6.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</si>
  <si>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</si>
  <si>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</si>
  <si>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</si>
  <si>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</si>
  <si>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</si>
  <si>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</si>
  <si>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</si>
  <si>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</si>
  <si>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</si>
  <si>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>1. Полное наименование    Акционерное общество " Тульские городские электрические сети"</t>
  </si>
  <si>
    <t>2. Сокращенное наименование  АО "ТГЭС"</t>
  </si>
  <si>
    <t>3. Место нахождения  г. Тула, ул. Демидовская плотина, д.10</t>
  </si>
  <si>
    <t>4. Адрес юридического лица г. Тула, ул. Демидовская плотина, д.10</t>
  </si>
  <si>
    <t>Показаьели</t>
  </si>
  <si>
    <t xml:space="preserve"> от 15 до 150кВт         ( включительно)</t>
  </si>
  <si>
    <t>заявители от 150 до 670кВт               ( включительно)</t>
  </si>
  <si>
    <t>заявители от  670кВт до 2700                               ( включительно)</t>
  </si>
  <si>
    <t>Строительство ВЛ 0,4кВ</t>
  </si>
  <si>
    <t>Строительство ВЛ 6/10кВ</t>
  </si>
  <si>
    <t>Строительство КЛ 0,4кВ</t>
  </si>
  <si>
    <t>Строительство КЛ 6/10кВ</t>
  </si>
  <si>
    <t>5. ИНН 7105505971</t>
  </si>
  <si>
    <t xml:space="preserve">8. Адрес электронной почты  </t>
  </si>
  <si>
    <t>zaytseva@tulges.ru</t>
  </si>
  <si>
    <t>9. Контактный телефон 24-93-09</t>
  </si>
  <si>
    <t>10. Факс 24-93-65</t>
  </si>
  <si>
    <t>Строительствл комплексных трансформаторных подстанций (КТП), распределительных трансформаторных подстанций (РТП)с уровнем напряжения до 35кВ</t>
  </si>
  <si>
    <t>3*</t>
  </si>
  <si>
    <t>Таблица 1</t>
  </si>
  <si>
    <t xml:space="preserve"> до 15кВт                  ( включительно)</t>
  </si>
  <si>
    <t>* Ставки за единицу максимальной мощности  связанных со строительством "последней мили" с разбивкой по уровням напряжения и категории заявителей указаны в таблице №1</t>
  </si>
  <si>
    <t>по временной схеме</t>
  </si>
  <si>
    <t>№п/п</t>
  </si>
  <si>
    <t xml:space="preserve">                            на   2017 год</t>
  </si>
  <si>
    <t xml:space="preserve">                        АО "ТГЭС" на  2017 год</t>
  </si>
  <si>
    <t>(2016 г)</t>
  </si>
  <si>
    <t>( за 9 мес 2016г.)</t>
  </si>
  <si>
    <t>Ставки за единицу максимальной мощности на строительство воздушных, кабельных линий,комплексных трансформаторных подстанций (КТП), распределительных трансформаторных подстанций (РТП)с уровнем напряжения до 35кВ                                              в ценах 2017г.   ( руб/кВт)</t>
  </si>
  <si>
    <t>о поданных заявках на технологическое присоединение за текущий год (9 мес 2016г.)</t>
  </si>
  <si>
    <t>6. КПП  710501001</t>
  </si>
  <si>
    <t>(тыс. рублей без НДС)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</si>
  <si>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 без НДС)</t>
  </si>
  <si>
    <t>Мероприятия по проверке выполнения технических условий заявителями с энергопринимающими устройствами мощностью до 150 кВт включительно (по одному источнику электроснабжения), а также заявителями, для которых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обязательной, проводятся непосредственно в процессе проведения осмотра электроустановок заявителей.</t>
  </si>
  <si>
    <t>4*</t>
  </si>
  <si>
    <t>4*  Мероприятия по проверке выполнения технических условий заявителями с энергопринимающими устройствами мощностью до 150 кВт включительно (по одному источнику электроснабжения), а также заявителями, для которых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обязательной, проводятся непосредственно в процессе проведения осмотра электроустановок заявителей.</t>
  </si>
  <si>
    <t xml:space="preserve">7. Ф.И.О. руководителя               </t>
  </si>
  <si>
    <t>Заместитель генерального директора АО "МСК "Транссетьэнерго" управляющий директор АО «ТГЭС» Хныкин С.Н.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</si>
</sst>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0.0000"/>
    <numFmt numFmtId="187" formatCode="0.000"/>
    <numFmt numFmtId="188" formatCode="0.000000"/>
    <numFmt numFmtId="189" formatCode="0.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Courier New"/>
      <family val="3"/>
    </font>
    <font>
      <sz val="9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color indexed="8"/>
      <name val="Courier New"/>
      <family val="3"/>
    </font>
    <font>
      <b/>
      <sz val="9"/>
      <color indexed="63"/>
      <name val="Arial"/>
      <family val="2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color rgb="FF000000"/>
      <name val="Courier New"/>
      <family val="3"/>
    </font>
    <font>
      <b/>
      <sz val="9"/>
      <color rgb="FF26282F"/>
      <name val="Arial"/>
      <family val="2"/>
    </font>
    <font>
      <b/>
      <sz val="12"/>
      <color rgb="FF26282F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6" fontId="3" fillId="0" borderId="10" xfId="0" applyNumberFormat="1" applyFont="1" applyBorder="1" applyAlignment="1">
      <alignment horizontal="center" wrapText="1"/>
    </xf>
    <xf numFmtId="16" fontId="3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50" fillId="0" borderId="0" xfId="0" applyFont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7" fillId="0" borderId="17" xfId="53" applyNumberFormat="1" applyFont="1" applyFill="1" applyBorder="1" applyAlignment="1">
      <alignment horizontal="center" vertical="top"/>
      <protection/>
    </xf>
    <xf numFmtId="0" fontId="7" fillId="0" borderId="18" xfId="53" applyNumberFormat="1" applyFont="1" applyFill="1" applyBorder="1" applyAlignment="1">
      <alignment horizontal="center" vertical="top"/>
      <protection/>
    </xf>
    <xf numFmtId="0" fontId="7" fillId="0" borderId="19" xfId="53" applyNumberFormat="1" applyFont="1" applyFill="1" applyBorder="1" applyAlignment="1">
      <alignment horizontal="center" vertical="top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49" fontId="7" fillId="0" borderId="17" xfId="53" applyNumberFormat="1" applyFont="1" applyFill="1" applyBorder="1" applyAlignment="1">
      <alignment horizontal="left" vertical="top"/>
      <protection/>
    </xf>
    <xf numFmtId="49" fontId="7" fillId="0" borderId="12" xfId="53" applyNumberFormat="1" applyFont="1" applyFill="1" applyBorder="1" applyAlignment="1">
      <alignment horizontal="left" wrapText="1"/>
      <protection/>
    </xf>
    <xf numFmtId="49" fontId="7" fillId="0" borderId="20" xfId="53" applyNumberFormat="1" applyFont="1" applyFill="1" applyBorder="1" applyAlignment="1">
      <alignment horizontal="left" wrapText="1"/>
      <protection/>
    </xf>
    <xf numFmtId="49" fontId="7" fillId="0" borderId="12" xfId="53" applyNumberFormat="1" applyFont="1" applyFill="1" applyBorder="1" applyAlignment="1">
      <alignment horizontal="left"/>
      <protection/>
    </xf>
    <xf numFmtId="49" fontId="7" fillId="0" borderId="20" xfId="53" applyNumberFormat="1" applyFont="1" applyFill="1" applyBorder="1" applyAlignment="1">
      <alignment horizontal="left"/>
      <protection/>
    </xf>
    <xf numFmtId="49" fontId="7" fillId="0" borderId="12" xfId="53" applyNumberFormat="1" applyFont="1" applyFill="1" applyBorder="1" applyAlignment="1">
      <alignment/>
      <protection/>
    </xf>
    <xf numFmtId="49" fontId="7" fillId="0" borderId="20" xfId="53" applyNumberFormat="1" applyFont="1" applyFill="1" applyBorder="1" applyAlignment="1">
      <alignment/>
      <protection/>
    </xf>
    <xf numFmtId="49" fontId="7" fillId="0" borderId="20" xfId="53" applyNumberFormat="1" applyFont="1" applyFill="1" applyBorder="1" applyAlignment="1">
      <alignment horizontal="right"/>
      <protection/>
    </xf>
    <xf numFmtId="0" fontId="8" fillId="0" borderId="20" xfId="0" applyFont="1" applyFill="1" applyBorder="1" applyAlignment="1">
      <alignment horizontal="right" vertical="center" wrapText="1"/>
    </xf>
    <xf numFmtId="49" fontId="7" fillId="0" borderId="20" xfId="53" applyNumberFormat="1" applyFont="1" applyFill="1" applyBorder="1" applyAlignment="1">
      <alignment wrapText="1"/>
      <protection/>
    </xf>
    <xf numFmtId="0" fontId="7" fillId="0" borderId="2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justify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1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7" fillId="33" borderId="10" xfId="53" applyNumberFormat="1" applyFont="1" applyFill="1" applyBorder="1" applyAlignment="1">
      <alignment horizontal="right"/>
      <protection/>
    </xf>
    <xf numFmtId="4" fontId="7" fillId="33" borderId="10" xfId="53" applyNumberFormat="1" applyFont="1" applyFill="1" applyBorder="1" applyAlignment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7" fillId="0" borderId="12" xfId="53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7" fillId="0" borderId="14" xfId="53" applyNumberFormat="1" applyFont="1" applyFill="1" applyBorder="1" applyAlignment="1">
      <alignment horizontal="center" vertical="top"/>
      <protection/>
    </xf>
    <xf numFmtId="0" fontId="7" fillId="0" borderId="27" xfId="53" applyNumberFormat="1" applyFont="1" applyFill="1" applyBorder="1" applyAlignment="1">
      <alignment horizontal="center" vertical="top"/>
      <protection/>
    </xf>
    <xf numFmtId="0" fontId="7" fillId="0" borderId="28" xfId="53" applyNumberFormat="1" applyFont="1" applyFill="1" applyBorder="1" applyAlignment="1">
      <alignment horizontal="center" vertical="top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right"/>
      <protection/>
    </xf>
    <xf numFmtId="4" fontId="7" fillId="0" borderId="20" xfId="53" applyNumberFormat="1" applyFont="1" applyFill="1" applyBorder="1" applyAlignment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justify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7" fillId="33" borderId="17" xfId="53" applyNumberFormat="1" applyFont="1" applyFill="1" applyBorder="1" applyAlignment="1">
      <alignment horizontal="left" vertical="top"/>
      <protection/>
    </xf>
    <xf numFmtId="4" fontId="7" fillId="33" borderId="30" xfId="53" applyNumberFormat="1" applyFont="1" applyFill="1" applyBorder="1" applyAlignment="1">
      <alignment/>
      <protection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49" fontId="7" fillId="0" borderId="12" xfId="53" applyNumberFormat="1" applyFont="1" applyFill="1" applyBorder="1" applyAlignment="1">
      <alignment horizontal="left"/>
      <protection/>
    </xf>
    <xf numFmtId="49" fontId="7" fillId="0" borderId="20" xfId="53" applyNumberFormat="1" applyFont="1" applyFill="1" applyBorder="1" applyAlignment="1">
      <alignment horizontal="left"/>
      <protection/>
    </xf>
    <xf numFmtId="49" fontId="7" fillId="0" borderId="12" xfId="53" applyNumberFormat="1" applyFont="1" applyFill="1" applyBorder="1" applyAlignment="1">
      <alignment horizontal="left" wrapText="1"/>
      <protection/>
    </xf>
    <xf numFmtId="49" fontId="7" fillId="0" borderId="20" xfId="53" applyNumberFormat="1" applyFont="1" applyFill="1" applyBorder="1" applyAlignment="1">
      <alignment horizontal="left" wrapText="1"/>
      <protection/>
    </xf>
    <xf numFmtId="49" fontId="7" fillId="33" borderId="12" xfId="53" applyNumberFormat="1" applyFont="1" applyFill="1" applyBorder="1" applyAlignment="1">
      <alignment horizontal="left" wrapText="1"/>
      <protection/>
    </xf>
    <xf numFmtId="49" fontId="7" fillId="33" borderId="20" xfId="53" applyNumberFormat="1" applyFont="1" applyFill="1" applyBorder="1" applyAlignment="1">
      <alignment horizontal="left" wrapText="1"/>
      <protection/>
    </xf>
    <xf numFmtId="0" fontId="7" fillId="0" borderId="17" xfId="53" applyNumberFormat="1" applyFont="1" applyFill="1" applyBorder="1" applyAlignment="1">
      <alignment horizontal="center" vertical="top"/>
      <protection/>
    </xf>
    <xf numFmtId="0" fontId="7" fillId="0" borderId="30" xfId="53" applyNumberFormat="1" applyFont="1" applyFill="1" applyBorder="1" applyAlignment="1">
      <alignment horizontal="center" vertical="top"/>
      <protection/>
    </xf>
    <xf numFmtId="0" fontId="7" fillId="0" borderId="18" xfId="53" applyNumberFormat="1" applyFont="1" applyFill="1" applyBorder="1" applyAlignment="1">
      <alignment horizontal="center" vertical="top"/>
      <protection/>
    </xf>
    <xf numFmtId="0" fontId="7" fillId="0" borderId="31" xfId="53" applyNumberFormat="1" applyFont="1" applyFill="1" applyBorder="1" applyAlignment="1">
      <alignment horizontal="center" vertical="top"/>
      <protection/>
    </xf>
    <xf numFmtId="0" fontId="7" fillId="0" borderId="19" xfId="53" applyNumberFormat="1" applyFont="1" applyFill="1" applyBorder="1" applyAlignment="1">
      <alignment horizontal="center" vertical="top"/>
      <protection/>
    </xf>
    <xf numFmtId="0" fontId="7" fillId="0" borderId="32" xfId="53" applyNumberFormat="1" applyFont="1" applyFill="1" applyBorder="1" applyAlignment="1">
      <alignment horizontal="center" vertical="top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0" fontId="7" fillId="0" borderId="2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3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171450</xdr:colOff>
      <xdr:row>11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238125</xdr:colOff>
      <xdr:row>12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238125</xdr:colOff>
      <xdr:row>13</xdr:row>
      <xdr:rowOff>190500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671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238125</xdr:colOff>
      <xdr:row>14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053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238125</xdr:colOff>
      <xdr:row>15</xdr:row>
      <xdr:rowOff>190500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434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190500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816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219075</xdr:colOff>
      <xdr:row>19</xdr:row>
      <xdr:rowOff>190500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3722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219075</xdr:colOff>
      <xdr:row>22</xdr:row>
      <xdr:rowOff>190500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3056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aytseva@tulges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5">
      <selection activeCell="F23" sqref="F23"/>
    </sheetView>
  </sheetViews>
  <sheetFormatPr defaultColWidth="9.140625" defaultRowHeight="12.75"/>
  <cols>
    <col min="2" max="2" width="67.421875" style="0" customWidth="1"/>
    <col min="3" max="3" width="11.00390625" style="0" customWidth="1"/>
    <col min="4" max="4" width="12.8515625" style="0" customWidth="1"/>
    <col min="5" max="5" width="14.7109375" style="0" customWidth="1"/>
    <col min="6" max="6" width="17.28125" style="0" customWidth="1"/>
    <col min="7" max="7" width="14.8515625" style="0" customWidth="1"/>
    <col min="8" max="8" width="19.57421875" style="0" customWidth="1"/>
    <col min="9" max="9" width="16.140625" style="0" customWidth="1"/>
    <col min="10" max="10" width="18.140625" style="0" customWidth="1"/>
    <col min="11" max="11" width="13.8515625" style="0" customWidth="1"/>
  </cols>
  <sheetData>
    <row r="1" spans="1:7" ht="12.75">
      <c r="A1" s="146" t="s">
        <v>4</v>
      </c>
      <c r="B1" s="146"/>
      <c r="C1" s="146"/>
      <c r="D1" s="146"/>
      <c r="E1" s="146"/>
      <c r="F1" s="146"/>
      <c r="G1" s="146"/>
    </row>
    <row r="2" ht="12.75">
      <c r="A2" s="3" t="s">
        <v>5</v>
      </c>
    </row>
    <row r="3" ht="12.75">
      <c r="A3" s="3" t="s">
        <v>6</v>
      </c>
    </row>
    <row r="4" ht="12.75">
      <c r="A4" s="3" t="s">
        <v>7</v>
      </c>
    </row>
    <row r="5" ht="12.75">
      <c r="A5" s="3" t="s">
        <v>27</v>
      </c>
    </row>
    <row r="6" ht="12.75">
      <c r="A6" s="4" t="s">
        <v>8</v>
      </c>
    </row>
    <row r="7" ht="12.75">
      <c r="A7" s="4" t="s">
        <v>205</v>
      </c>
    </row>
    <row r="9" spans="1:11" ht="24" customHeight="1" thickBot="1">
      <c r="A9" s="151"/>
      <c r="B9" s="149" t="s">
        <v>19</v>
      </c>
      <c r="C9" s="149" t="s">
        <v>26</v>
      </c>
      <c r="D9" s="152" t="s">
        <v>20</v>
      </c>
      <c r="E9" s="152"/>
      <c r="F9" s="152"/>
      <c r="G9" s="152"/>
      <c r="H9" s="152"/>
      <c r="I9" s="152"/>
      <c r="J9" s="152"/>
      <c r="K9" s="152"/>
    </row>
    <row r="10" spans="1:11" ht="36">
      <c r="A10" s="151"/>
      <c r="B10" s="149"/>
      <c r="C10" s="150"/>
      <c r="D10" s="6" t="s">
        <v>21</v>
      </c>
      <c r="E10" s="11" t="s">
        <v>203</v>
      </c>
      <c r="F10" s="6" t="s">
        <v>21</v>
      </c>
      <c r="G10" s="11" t="s">
        <v>203</v>
      </c>
      <c r="H10" s="6" t="s">
        <v>21</v>
      </c>
      <c r="I10" s="11" t="s">
        <v>203</v>
      </c>
      <c r="J10" s="6" t="s">
        <v>21</v>
      </c>
      <c r="K10" s="11" t="s">
        <v>203</v>
      </c>
    </row>
    <row r="11" spans="1:11" ht="12.75">
      <c r="A11" s="151"/>
      <c r="B11" s="149"/>
      <c r="C11" s="150"/>
      <c r="D11" s="147" t="s">
        <v>22</v>
      </c>
      <c r="E11" s="148"/>
      <c r="F11" s="147" t="s">
        <v>23</v>
      </c>
      <c r="G11" s="148"/>
      <c r="H11" s="147" t="s">
        <v>24</v>
      </c>
      <c r="I11" s="148"/>
      <c r="J11" s="147" t="s">
        <v>25</v>
      </c>
      <c r="K11" s="148"/>
    </row>
    <row r="12" spans="1:11" ht="105" customHeight="1">
      <c r="A12" s="9"/>
      <c r="B12" s="10" t="s">
        <v>9</v>
      </c>
      <c r="C12" s="7" t="s">
        <v>16</v>
      </c>
      <c r="D12" s="22">
        <f>D13+D14+D15+D16</f>
        <v>4501.7300000000005</v>
      </c>
      <c r="E12" s="23">
        <f>D12</f>
        <v>4501.7300000000005</v>
      </c>
      <c r="F12" s="24">
        <f>F13+F14+F15+F16</f>
        <v>723.24</v>
      </c>
      <c r="G12" s="25">
        <f>F12</f>
        <v>723.24</v>
      </c>
      <c r="H12" s="24">
        <f>H13+H14+H15+H16</f>
        <v>172.12999999999997</v>
      </c>
      <c r="I12" s="25">
        <f>H12</f>
        <v>172.12999999999997</v>
      </c>
      <c r="J12" s="24">
        <f>J13+J14+J15+J16</f>
        <v>51.15</v>
      </c>
      <c r="K12" s="25">
        <f>J12</f>
        <v>51.15</v>
      </c>
    </row>
    <row r="13" spans="1:11" ht="40.5" customHeight="1">
      <c r="A13" s="9"/>
      <c r="B13" s="10" t="s">
        <v>10</v>
      </c>
      <c r="C13" s="7" t="s">
        <v>16</v>
      </c>
      <c r="D13" s="22">
        <v>1799.3</v>
      </c>
      <c r="E13" s="23">
        <f>D13</f>
        <v>1799.3</v>
      </c>
      <c r="F13" s="24">
        <v>286.92</v>
      </c>
      <c r="G13" s="25">
        <f>F13</f>
        <v>286.92</v>
      </c>
      <c r="H13" s="62">
        <v>56.61</v>
      </c>
      <c r="I13" s="25">
        <f>H13</f>
        <v>56.61</v>
      </c>
      <c r="J13" s="24">
        <v>14.48</v>
      </c>
      <c r="K13" s="25">
        <f>J13</f>
        <v>14.48</v>
      </c>
    </row>
    <row r="14" spans="1:11" ht="34.5" customHeight="1">
      <c r="A14" s="9"/>
      <c r="B14" s="10" t="s">
        <v>11</v>
      </c>
      <c r="C14" s="7" t="s">
        <v>16</v>
      </c>
      <c r="D14" s="22">
        <v>1220.79</v>
      </c>
      <c r="E14" s="23">
        <f>D14</f>
        <v>1220.79</v>
      </c>
      <c r="F14" s="24">
        <v>200.06</v>
      </c>
      <c r="G14" s="25">
        <f>F14</f>
        <v>200.06</v>
      </c>
      <c r="H14" s="24">
        <v>46.62</v>
      </c>
      <c r="I14" s="25">
        <v>46.62</v>
      </c>
      <c r="J14" s="24">
        <v>11.92</v>
      </c>
      <c r="K14" s="25">
        <v>11.92</v>
      </c>
    </row>
    <row r="15" spans="1:11" ht="34.5" customHeight="1">
      <c r="A15" s="9"/>
      <c r="B15" s="10" t="s">
        <v>12</v>
      </c>
      <c r="C15" s="7" t="s">
        <v>16</v>
      </c>
      <c r="D15" s="22">
        <v>687.72</v>
      </c>
      <c r="E15" s="23">
        <f>D15</f>
        <v>687.72</v>
      </c>
      <c r="F15" s="24">
        <v>109.66</v>
      </c>
      <c r="G15" s="25">
        <f>F15</f>
        <v>109.66</v>
      </c>
      <c r="H15" s="24">
        <v>43.92</v>
      </c>
      <c r="I15" s="25">
        <f>H15</f>
        <v>43.92</v>
      </c>
      <c r="J15" s="24">
        <v>18.36</v>
      </c>
      <c r="K15" s="25">
        <f>J15</f>
        <v>18.36</v>
      </c>
    </row>
    <row r="16" spans="1:11" ht="34.5" customHeight="1">
      <c r="A16" s="9"/>
      <c r="B16" s="10" t="s">
        <v>13</v>
      </c>
      <c r="C16" s="7" t="s">
        <v>16</v>
      </c>
      <c r="D16" s="22">
        <v>793.92</v>
      </c>
      <c r="E16" s="23">
        <f>D16</f>
        <v>793.92</v>
      </c>
      <c r="F16" s="24">
        <v>126.6</v>
      </c>
      <c r="G16" s="25">
        <f>F16</f>
        <v>126.6</v>
      </c>
      <c r="H16" s="24">
        <v>24.98</v>
      </c>
      <c r="I16" s="25">
        <f>H16</f>
        <v>24.98</v>
      </c>
      <c r="J16" s="24">
        <v>6.39</v>
      </c>
      <c r="K16" s="25">
        <f>J16</f>
        <v>6.39</v>
      </c>
    </row>
    <row r="17" spans="1:11" ht="34.5" customHeight="1">
      <c r="A17" s="8" t="s">
        <v>18</v>
      </c>
      <c r="B17" s="10" t="s">
        <v>14</v>
      </c>
      <c r="C17" s="7" t="s">
        <v>17</v>
      </c>
      <c r="D17" s="22"/>
      <c r="E17" s="23"/>
      <c r="F17" s="24"/>
      <c r="G17" s="25"/>
      <c r="H17" s="24"/>
      <c r="I17" s="25"/>
      <c r="J17" s="24"/>
      <c r="K17" s="25"/>
    </row>
    <row r="18" spans="1:11" ht="21.75" customHeight="1">
      <c r="A18" s="8"/>
      <c r="B18" s="10" t="s">
        <v>28</v>
      </c>
      <c r="C18" s="7"/>
      <c r="D18" s="22">
        <v>134495.39</v>
      </c>
      <c r="E18" s="23"/>
      <c r="F18" s="24">
        <v>140627.87</v>
      </c>
      <c r="G18" s="25"/>
      <c r="H18" s="24">
        <v>0</v>
      </c>
      <c r="I18" s="25"/>
      <c r="J18" s="24">
        <v>0</v>
      </c>
      <c r="K18" s="25"/>
    </row>
    <row r="19" spans="1:11" ht="21.75" customHeight="1">
      <c r="A19" s="8"/>
      <c r="B19" s="10" t="s">
        <v>29</v>
      </c>
      <c r="C19" s="7"/>
      <c r="D19" s="22">
        <v>193181.32</v>
      </c>
      <c r="E19" s="23"/>
      <c r="F19" s="24">
        <v>193181.32</v>
      </c>
      <c r="G19" s="25"/>
      <c r="H19" s="24">
        <v>0</v>
      </c>
      <c r="I19" s="25"/>
      <c r="J19" s="24">
        <v>0</v>
      </c>
      <c r="K19" s="25"/>
    </row>
    <row r="20" spans="1:11" ht="34.5" customHeight="1">
      <c r="A20" s="8" t="s">
        <v>18</v>
      </c>
      <c r="B20" s="10" t="s">
        <v>15</v>
      </c>
      <c r="C20" s="7" t="s">
        <v>17</v>
      </c>
      <c r="D20" s="22"/>
      <c r="E20" s="23"/>
      <c r="F20" s="24"/>
      <c r="G20" s="25"/>
      <c r="H20" s="24"/>
      <c r="I20" s="25"/>
      <c r="J20" s="24"/>
      <c r="K20" s="25"/>
    </row>
    <row r="21" spans="1:11" ht="19.5" customHeight="1">
      <c r="A21" s="8"/>
      <c r="B21" s="10" t="s">
        <v>30</v>
      </c>
      <c r="C21" s="7"/>
      <c r="D21" s="71">
        <v>222047.68</v>
      </c>
      <c r="E21" s="72"/>
      <c r="F21" s="73">
        <v>304318.48</v>
      </c>
      <c r="G21" s="74"/>
      <c r="H21" s="73">
        <v>2008653.01</v>
      </c>
      <c r="I21" s="74"/>
      <c r="J21" s="73">
        <v>4938034.84</v>
      </c>
      <c r="K21" s="74"/>
    </row>
    <row r="22" spans="1:11" ht="19.5" customHeight="1">
      <c r="A22" s="8"/>
      <c r="B22" s="10" t="s">
        <v>31</v>
      </c>
      <c r="C22" s="7"/>
      <c r="D22" s="71">
        <v>447434.69</v>
      </c>
      <c r="E22" s="72"/>
      <c r="F22" s="73">
        <v>447434.69</v>
      </c>
      <c r="G22" s="74"/>
      <c r="H22" s="73">
        <v>1322112.54</v>
      </c>
      <c r="I22" s="74"/>
      <c r="J22" s="73">
        <v>1274819.35</v>
      </c>
      <c r="K22" s="74"/>
    </row>
    <row r="23" spans="1:11" ht="87" customHeight="1" thickBot="1">
      <c r="A23" s="8" t="s">
        <v>18</v>
      </c>
      <c r="B23" s="10" t="s">
        <v>32</v>
      </c>
      <c r="C23" s="7" t="s">
        <v>16</v>
      </c>
      <c r="D23" s="67">
        <v>1726.75</v>
      </c>
      <c r="E23" s="67"/>
      <c r="F23" s="68">
        <v>1499.7</v>
      </c>
      <c r="G23" s="68"/>
      <c r="H23" s="68">
        <v>1733.47</v>
      </c>
      <c r="I23" s="69"/>
      <c r="J23" s="68">
        <v>1103.94</v>
      </c>
      <c r="K23" s="69"/>
    </row>
    <row r="24" spans="1:11" ht="44.25" customHeight="1">
      <c r="A24" s="5"/>
      <c r="B24" s="145" t="s">
        <v>214</v>
      </c>
      <c r="C24" s="145"/>
      <c r="D24" s="145"/>
      <c r="E24" s="145"/>
      <c r="F24" s="145"/>
      <c r="G24" s="145"/>
      <c r="H24" s="145"/>
      <c r="I24" s="145"/>
      <c r="J24" s="145"/>
      <c r="K24" s="145"/>
    </row>
    <row r="25" ht="34.5" customHeight="1"/>
  </sheetData>
  <sheetProtection/>
  <mergeCells count="10">
    <mergeCell ref="B24:K24"/>
    <mergeCell ref="A1:G1"/>
    <mergeCell ref="D11:E11"/>
    <mergeCell ref="F11:G11"/>
    <mergeCell ref="H11:I11"/>
    <mergeCell ref="J11:K11"/>
    <mergeCell ref="B9:B11"/>
    <mergeCell ref="C9:C11"/>
    <mergeCell ref="A9:A11"/>
    <mergeCell ref="D9:K9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G34" sqref="G34"/>
    </sheetView>
  </sheetViews>
  <sheetFormatPr defaultColWidth="9.140625" defaultRowHeight="12.75"/>
  <cols>
    <col min="2" max="2" width="65.140625" style="0" customWidth="1"/>
    <col min="3" max="3" width="16.57421875" style="0" customWidth="1"/>
    <col min="4" max="4" width="15.28125" style="0" customWidth="1"/>
    <col min="5" max="5" width="15.7109375" style="0" customWidth="1"/>
    <col min="6" max="6" width="15.8515625" style="0" customWidth="1"/>
  </cols>
  <sheetData>
    <row r="1" spans="1:5" ht="24.75" customHeight="1">
      <c r="A1" s="153" t="s">
        <v>61</v>
      </c>
      <c r="B1" s="153"/>
      <c r="C1" s="153"/>
      <c r="D1" s="153"/>
      <c r="E1" s="153"/>
    </row>
    <row r="2" ht="24" customHeight="1"/>
    <row r="3" spans="1:5" ht="63.75">
      <c r="A3" s="61" t="s">
        <v>204</v>
      </c>
      <c r="B3" s="61" t="s">
        <v>33</v>
      </c>
      <c r="C3" s="131" t="s">
        <v>34</v>
      </c>
      <c r="D3" s="131" t="s">
        <v>35</v>
      </c>
      <c r="E3" s="131" t="s">
        <v>36</v>
      </c>
    </row>
    <row r="4" spans="1:5" ht="12.75">
      <c r="A4" s="14">
        <v>1</v>
      </c>
      <c r="B4" s="15">
        <v>2</v>
      </c>
      <c r="C4" s="132">
        <v>3</v>
      </c>
      <c r="D4" s="133">
        <v>4</v>
      </c>
      <c r="E4" s="133">
        <v>5</v>
      </c>
    </row>
    <row r="5" spans="1:7" ht="30" customHeight="1">
      <c r="A5" s="154">
        <v>1</v>
      </c>
      <c r="B5" s="16" t="s">
        <v>0</v>
      </c>
      <c r="C5" s="134" t="s">
        <v>37</v>
      </c>
      <c r="D5" s="134" t="s">
        <v>37</v>
      </c>
      <c r="E5" s="134" t="s">
        <v>37</v>
      </c>
      <c r="G5" s="13" t="s">
        <v>49</v>
      </c>
    </row>
    <row r="6" spans="1:5" ht="30" customHeight="1">
      <c r="A6" s="154"/>
      <c r="B6" s="17" t="s">
        <v>38</v>
      </c>
      <c r="C6" s="135">
        <v>11006800.14</v>
      </c>
      <c r="D6" s="136">
        <v>6117.25</v>
      </c>
      <c r="E6" s="134">
        <v>1799.31</v>
      </c>
    </row>
    <row r="7" spans="1:5" ht="30" customHeight="1">
      <c r="A7" s="154"/>
      <c r="B7" s="17" t="s">
        <v>39</v>
      </c>
      <c r="C7" s="135">
        <v>1323117.09</v>
      </c>
      <c r="D7" s="136">
        <v>4611.5</v>
      </c>
      <c r="E7" s="134">
        <v>286.92</v>
      </c>
    </row>
    <row r="8" spans="1:5" ht="30" customHeight="1">
      <c r="A8" s="154"/>
      <c r="B8" s="17" t="s">
        <v>40</v>
      </c>
      <c r="C8" s="135">
        <v>479390.25</v>
      </c>
      <c r="D8" s="137">
        <v>8468.12</v>
      </c>
      <c r="E8" s="134">
        <v>56.61</v>
      </c>
    </row>
    <row r="9" spans="1:5" ht="23.25" customHeight="1">
      <c r="A9" s="154"/>
      <c r="B9" s="16" t="s">
        <v>41</v>
      </c>
      <c r="C9" s="135">
        <v>57526.83</v>
      </c>
      <c r="D9" s="135">
        <v>3973.59</v>
      </c>
      <c r="E9" s="134">
        <v>14.48</v>
      </c>
    </row>
    <row r="10" spans="1:5" ht="30" customHeight="1">
      <c r="A10" s="1">
        <v>2</v>
      </c>
      <c r="B10" s="16" t="s">
        <v>42</v>
      </c>
      <c r="C10" s="134" t="s">
        <v>37</v>
      </c>
      <c r="D10" s="134" t="s">
        <v>37</v>
      </c>
      <c r="E10" s="134" t="s">
        <v>37</v>
      </c>
    </row>
    <row r="11" spans="1:5" ht="30" customHeight="1">
      <c r="A11" s="1" t="s">
        <v>199</v>
      </c>
      <c r="B11" s="16" t="s">
        <v>43</v>
      </c>
      <c r="C11" s="134" t="s">
        <v>37</v>
      </c>
      <c r="D11" s="134" t="s">
        <v>37</v>
      </c>
      <c r="E11" s="134" t="s">
        <v>37</v>
      </c>
    </row>
    <row r="12" spans="1:5" ht="30" customHeight="1">
      <c r="A12" s="18" t="s">
        <v>50</v>
      </c>
      <c r="B12" s="17" t="s">
        <v>44</v>
      </c>
      <c r="C12" s="134"/>
      <c r="D12" s="134"/>
      <c r="E12" s="135"/>
    </row>
    <row r="13" spans="1:5" ht="30" customHeight="1">
      <c r="A13" s="18" t="s">
        <v>51</v>
      </c>
      <c r="B13" s="17" t="s">
        <v>45</v>
      </c>
      <c r="C13" s="134"/>
      <c r="D13" s="134"/>
      <c r="E13" s="135"/>
    </row>
    <row r="14" spans="1:5" ht="30" customHeight="1">
      <c r="A14" s="18" t="s">
        <v>52</v>
      </c>
      <c r="B14" s="17" t="s">
        <v>46</v>
      </c>
      <c r="C14" s="134">
        <v>0</v>
      </c>
      <c r="D14" s="134">
        <v>0</v>
      </c>
      <c r="E14" s="134">
        <v>0</v>
      </c>
    </row>
    <row r="15" spans="1:5" ht="30" customHeight="1">
      <c r="A15" s="18" t="s">
        <v>53</v>
      </c>
      <c r="B15" s="17" t="s">
        <v>47</v>
      </c>
      <c r="C15" s="134"/>
      <c r="D15" s="134"/>
      <c r="E15" s="134"/>
    </row>
    <row r="16" spans="1:5" ht="30" customHeight="1">
      <c r="A16" s="19" t="s">
        <v>54</v>
      </c>
      <c r="B16" s="20" t="s">
        <v>48</v>
      </c>
      <c r="C16" s="138">
        <v>0</v>
      </c>
      <c r="D16" s="138">
        <v>0</v>
      </c>
      <c r="E16" s="138">
        <v>0</v>
      </c>
    </row>
    <row r="17" spans="1:5" ht="15.75">
      <c r="A17" s="154" t="s">
        <v>215</v>
      </c>
      <c r="B17" s="16" t="s">
        <v>55</v>
      </c>
      <c r="C17" s="134" t="s">
        <v>37</v>
      </c>
      <c r="D17" s="134" t="s">
        <v>37</v>
      </c>
      <c r="E17" s="134" t="s">
        <v>37</v>
      </c>
    </row>
    <row r="18" spans="1:5" ht="15.75">
      <c r="A18" s="154"/>
      <c r="B18" s="17" t="s">
        <v>38</v>
      </c>
      <c r="C18" s="135">
        <v>4863375.44</v>
      </c>
      <c r="D18" s="139">
        <v>3983.8</v>
      </c>
      <c r="E18" s="134">
        <v>1220.79</v>
      </c>
    </row>
    <row r="19" spans="1:9" ht="15.75">
      <c r="A19" s="154"/>
      <c r="B19" s="17" t="s">
        <v>39</v>
      </c>
      <c r="C19" s="135">
        <v>426334.86</v>
      </c>
      <c r="D19" s="140">
        <v>2131</v>
      </c>
      <c r="E19" s="134">
        <v>200.06</v>
      </c>
      <c r="I19" s="12"/>
    </row>
    <row r="20" spans="1:5" ht="15.75">
      <c r="A20" s="154"/>
      <c r="B20" s="17" t="s">
        <v>56</v>
      </c>
      <c r="C20" s="135">
        <v>394754.5</v>
      </c>
      <c r="D20" s="137">
        <v>8468.12</v>
      </c>
      <c r="E20" s="134">
        <v>46.62</v>
      </c>
    </row>
    <row r="21" spans="1:5" ht="17.25" customHeight="1">
      <c r="A21" s="154"/>
      <c r="B21" s="16" t="s">
        <v>41</v>
      </c>
      <c r="C21" s="135">
        <v>47370.54</v>
      </c>
      <c r="D21" s="135">
        <v>3973.59</v>
      </c>
      <c r="E21" s="134">
        <v>11.92</v>
      </c>
    </row>
    <row r="22" spans="1:10" ht="31.5">
      <c r="A22" s="1">
        <v>5</v>
      </c>
      <c r="B22" s="16" t="s">
        <v>57</v>
      </c>
      <c r="C22" s="134" t="s">
        <v>37</v>
      </c>
      <c r="D22" s="134" t="s">
        <v>37</v>
      </c>
      <c r="E22" s="134" t="s">
        <v>37</v>
      </c>
      <c r="J22" s="12"/>
    </row>
    <row r="23" spans="1:5" ht="30">
      <c r="A23" s="154" t="s">
        <v>1</v>
      </c>
      <c r="B23" s="17" t="s">
        <v>2</v>
      </c>
      <c r="C23" s="134" t="s">
        <v>37</v>
      </c>
      <c r="D23" s="134" t="s">
        <v>37</v>
      </c>
      <c r="E23" s="134" t="s">
        <v>37</v>
      </c>
    </row>
    <row r="24" spans="1:5" ht="15.75">
      <c r="A24" s="154"/>
      <c r="B24" s="17" t="s">
        <v>40</v>
      </c>
      <c r="C24" s="135">
        <v>142111.62</v>
      </c>
      <c r="D24" s="137">
        <v>3235.62</v>
      </c>
      <c r="E24" s="134">
        <v>43.92</v>
      </c>
    </row>
    <row r="25" spans="1:5" ht="15.75">
      <c r="A25" s="154"/>
      <c r="B25" s="16" t="s">
        <v>41</v>
      </c>
      <c r="C25" s="135">
        <v>31580.36</v>
      </c>
      <c r="D25" s="137">
        <v>1720</v>
      </c>
      <c r="E25" s="134">
        <v>18.36</v>
      </c>
    </row>
    <row r="26" spans="1:5" ht="15.75">
      <c r="A26" s="154" t="s">
        <v>3</v>
      </c>
      <c r="B26" s="17" t="s">
        <v>58</v>
      </c>
      <c r="C26" s="134" t="s">
        <v>37</v>
      </c>
      <c r="D26" s="134" t="s">
        <v>37</v>
      </c>
      <c r="E26" s="134" t="s">
        <v>37</v>
      </c>
    </row>
    <row r="27" spans="1:5" ht="15.75">
      <c r="A27" s="154"/>
      <c r="B27" s="17" t="s">
        <v>38</v>
      </c>
      <c r="C27" s="135">
        <v>4206943.58</v>
      </c>
      <c r="D27" s="136">
        <v>6117.25</v>
      </c>
      <c r="E27" s="134">
        <v>687.72</v>
      </c>
    </row>
    <row r="28" spans="1:5" ht="15.75">
      <c r="A28" s="154"/>
      <c r="B28" s="17" t="s">
        <v>39</v>
      </c>
      <c r="C28" s="135">
        <v>505712.73</v>
      </c>
      <c r="D28" s="135">
        <v>4611.5</v>
      </c>
      <c r="E28" s="134">
        <v>109.66</v>
      </c>
    </row>
    <row r="29" spans="1:5" ht="31.5">
      <c r="A29" s="154">
        <v>6</v>
      </c>
      <c r="B29" s="16" t="s">
        <v>59</v>
      </c>
      <c r="C29" s="134" t="s">
        <v>37</v>
      </c>
      <c r="D29" s="134" t="s">
        <v>37</v>
      </c>
      <c r="E29" s="134" t="s">
        <v>37</v>
      </c>
    </row>
    <row r="30" spans="1:5" ht="15.75">
      <c r="A30" s="154"/>
      <c r="B30" s="17" t="s">
        <v>38</v>
      </c>
      <c r="C30" s="135">
        <v>4856625.48</v>
      </c>
      <c r="D30" s="136">
        <v>6117.25</v>
      </c>
      <c r="E30" s="134">
        <v>793.92</v>
      </c>
    </row>
    <row r="31" spans="1:5" ht="15.75">
      <c r="A31" s="154"/>
      <c r="B31" s="17" t="s">
        <v>39</v>
      </c>
      <c r="C31" s="135">
        <v>583810.38</v>
      </c>
      <c r="D31" s="135">
        <v>4611.5</v>
      </c>
      <c r="E31" s="134">
        <v>126.6</v>
      </c>
    </row>
    <row r="32" spans="1:5" ht="15.75">
      <c r="A32" s="154"/>
      <c r="B32" s="17" t="s">
        <v>60</v>
      </c>
      <c r="C32" s="135">
        <v>211525.5</v>
      </c>
      <c r="D32" s="135">
        <v>8468.12</v>
      </c>
      <c r="E32" s="134">
        <v>24.98</v>
      </c>
    </row>
    <row r="33" spans="1:5" ht="15.75">
      <c r="A33" s="154"/>
      <c r="B33" s="16" t="s">
        <v>41</v>
      </c>
      <c r="C33" s="135">
        <v>25383.06</v>
      </c>
      <c r="D33" s="135">
        <v>3973.59</v>
      </c>
      <c r="E33" s="134">
        <v>6.39</v>
      </c>
    </row>
    <row r="34" spans="3:5" ht="12.75">
      <c r="C34" s="2"/>
      <c r="D34" s="12"/>
      <c r="E34" s="12"/>
    </row>
    <row r="35" spans="1:6" ht="26.25" customHeight="1">
      <c r="A35" s="158" t="s">
        <v>202</v>
      </c>
      <c r="B35" s="158"/>
      <c r="C35" s="158"/>
      <c r="D35" s="158"/>
      <c r="E35" s="158"/>
      <c r="F35" s="158"/>
    </row>
    <row r="36" spans="1:6" ht="57" customHeight="1">
      <c r="A36" s="159" t="s">
        <v>216</v>
      </c>
      <c r="B36" s="159"/>
      <c r="C36" s="159"/>
      <c r="D36" s="159"/>
      <c r="E36" s="159"/>
      <c r="F36" s="159"/>
    </row>
    <row r="37" ht="12.75">
      <c r="F37" s="13" t="s">
        <v>200</v>
      </c>
    </row>
    <row r="38" spans="2:6" ht="84" customHeight="1">
      <c r="B38" s="155" t="s">
        <v>185</v>
      </c>
      <c r="C38" s="157" t="s">
        <v>209</v>
      </c>
      <c r="D38" s="157"/>
      <c r="E38" s="157"/>
      <c r="F38" s="157"/>
    </row>
    <row r="39" spans="2:6" ht="38.25">
      <c r="B39" s="156"/>
      <c r="C39" s="105" t="s">
        <v>201</v>
      </c>
      <c r="D39" s="107" t="s">
        <v>186</v>
      </c>
      <c r="E39" s="107" t="s">
        <v>187</v>
      </c>
      <c r="F39" s="107" t="s">
        <v>188</v>
      </c>
    </row>
    <row r="40" spans="2:6" ht="12.75">
      <c r="B40" s="55" t="s">
        <v>189</v>
      </c>
      <c r="C40" s="106">
        <v>13528.99</v>
      </c>
      <c r="D40" s="108">
        <v>3544.06</v>
      </c>
      <c r="E40" s="108">
        <v>0</v>
      </c>
      <c r="F40" s="108">
        <v>0</v>
      </c>
    </row>
    <row r="41" spans="2:6" ht="12.75">
      <c r="B41" s="55" t="s">
        <v>190</v>
      </c>
      <c r="C41" s="106">
        <v>21023.65</v>
      </c>
      <c r="D41" s="108">
        <v>1094.07</v>
      </c>
      <c r="E41" s="108">
        <v>0</v>
      </c>
      <c r="F41" s="108">
        <v>0</v>
      </c>
    </row>
    <row r="42" spans="2:6" ht="12.75">
      <c r="B42" s="55" t="s">
        <v>191</v>
      </c>
      <c r="C42" s="106">
        <v>6734.07</v>
      </c>
      <c r="D42" s="108">
        <v>7387.25</v>
      </c>
      <c r="E42" s="108">
        <v>15172.54</v>
      </c>
      <c r="F42" s="108">
        <v>28376.68</v>
      </c>
    </row>
    <row r="43" spans="2:6" ht="12.75">
      <c r="B43" s="55" t="s">
        <v>192</v>
      </c>
      <c r="C43" s="106">
        <v>104103.81</v>
      </c>
      <c r="D43" s="108">
        <v>5378.45</v>
      </c>
      <c r="E43" s="108">
        <v>22625.23</v>
      </c>
      <c r="F43" s="108">
        <v>9201.26</v>
      </c>
    </row>
    <row r="44" spans="2:6" ht="38.25">
      <c r="B44" s="60" t="s">
        <v>198</v>
      </c>
      <c r="C44" s="70">
        <v>11258.38</v>
      </c>
      <c r="D44" s="70">
        <v>9778.07</v>
      </c>
      <c r="E44" s="70">
        <v>10868.85</v>
      </c>
      <c r="F44" s="70">
        <v>7197.72</v>
      </c>
    </row>
  </sheetData>
  <sheetProtection/>
  <mergeCells count="10">
    <mergeCell ref="A1:E1"/>
    <mergeCell ref="A5:A9"/>
    <mergeCell ref="A17:A21"/>
    <mergeCell ref="B38:B39"/>
    <mergeCell ref="C38:F38"/>
    <mergeCell ref="A35:F35"/>
    <mergeCell ref="A23:A25"/>
    <mergeCell ref="A26:A28"/>
    <mergeCell ref="A29:A33"/>
    <mergeCell ref="A36:F36"/>
  </mergeCells>
  <printOptions/>
  <pageMargins left="0.11811023622047245" right="0.11811023622047245" top="0.15748031496062992" bottom="0.1968503937007874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23">
      <selection activeCell="D39" sqref="D39"/>
    </sheetView>
  </sheetViews>
  <sheetFormatPr defaultColWidth="9.140625" defaultRowHeight="12.75"/>
  <cols>
    <col min="3" max="3" width="36.57421875" style="0" customWidth="1"/>
    <col min="4" max="4" width="22.7109375" style="0" customWidth="1"/>
    <col min="5" max="5" width="19.8515625" style="0" customWidth="1"/>
    <col min="6" max="6" width="30.421875" style="0" customWidth="1"/>
  </cols>
  <sheetData>
    <row r="2" spans="1:5" ht="12.75">
      <c r="A2" s="153" t="s">
        <v>139</v>
      </c>
      <c r="B2" s="153"/>
      <c r="C2" s="153"/>
      <c r="D2" s="153"/>
      <c r="E2" s="153"/>
    </row>
    <row r="3" spans="1:5" ht="12.75">
      <c r="A3" s="153" t="s">
        <v>140</v>
      </c>
      <c r="B3" s="153"/>
      <c r="C3" s="153"/>
      <c r="D3" s="153"/>
      <c r="E3" s="153"/>
    </row>
    <row r="4" ht="12.75">
      <c r="A4" s="21"/>
    </row>
    <row r="5" ht="12.75">
      <c r="A5" s="21"/>
    </row>
    <row r="6" spans="1:5" ht="15">
      <c r="A6" s="26" t="s">
        <v>62</v>
      </c>
      <c r="B6" s="166" t="s">
        <v>63</v>
      </c>
      <c r="C6" s="167"/>
      <c r="D6" s="26" t="s">
        <v>64</v>
      </c>
      <c r="E6" s="79" t="s">
        <v>65</v>
      </c>
    </row>
    <row r="7" spans="1:5" ht="15">
      <c r="A7" s="27" t="s">
        <v>66</v>
      </c>
      <c r="B7" s="168"/>
      <c r="C7" s="169"/>
      <c r="D7" s="27" t="s">
        <v>67</v>
      </c>
      <c r="E7" s="80" t="s">
        <v>68</v>
      </c>
    </row>
    <row r="8" spans="1:5" ht="15">
      <c r="A8" s="27"/>
      <c r="B8" s="168"/>
      <c r="C8" s="169"/>
      <c r="D8" s="27" t="s">
        <v>69</v>
      </c>
      <c r="E8" s="80" t="s">
        <v>70</v>
      </c>
    </row>
    <row r="9" spans="1:5" ht="15">
      <c r="A9" s="28"/>
      <c r="B9" s="170"/>
      <c r="C9" s="171"/>
      <c r="D9" s="28" t="s">
        <v>207</v>
      </c>
      <c r="E9" s="81" t="s">
        <v>69</v>
      </c>
    </row>
    <row r="10" spans="1:5" ht="15">
      <c r="A10" s="29">
        <v>1</v>
      </c>
      <c r="B10" s="172">
        <v>2</v>
      </c>
      <c r="C10" s="173"/>
      <c r="D10" s="29">
        <v>3</v>
      </c>
      <c r="E10" s="82">
        <v>4</v>
      </c>
    </row>
    <row r="11" spans="1:5" ht="15" customHeight="1">
      <c r="A11" s="30" t="s">
        <v>71</v>
      </c>
      <c r="B11" s="162" t="s">
        <v>72</v>
      </c>
      <c r="C11" s="163"/>
      <c r="D11" s="83">
        <f>D12+D23+D24+D34+D35+D51</f>
        <v>23025139.61</v>
      </c>
      <c r="E11" s="76">
        <f>E12+E23+E24+E34+E35+E51</f>
        <v>34057260.5032</v>
      </c>
    </row>
    <row r="12" spans="1:5" ht="15">
      <c r="A12" s="33" t="s">
        <v>73</v>
      </c>
      <c r="B12" s="160" t="s">
        <v>74</v>
      </c>
      <c r="C12" s="161"/>
      <c r="D12" s="75">
        <v>355956.15</v>
      </c>
      <c r="E12" s="76">
        <v>789156.76</v>
      </c>
    </row>
    <row r="13" spans="1:5" ht="15" hidden="1">
      <c r="A13" s="33"/>
      <c r="B13" s="35"/>
      <c r="C13" s="36" t="s">
        <v>75</v>
      </c>
      <c r="D13" s="75">
        <f>(11684.85+21559.91)/160*247</f>
        <v>51321.59825</v>
      </c>
      <c r="E13" s="76">
        <v>79583.58</v>
      </c>
    </row>
    <row r="14" spans="1:5" ht="15" hidden="1">
      <c r="A14" s="33"/>
      <c r="B14" s="35"/>
      <c r="C14" s="36" t="s">
        <v>76</v>
      </c>
      <c r="D14" s="75">
        <f>29473.96/160*247</f>
        <v>45500.425749999995</v>
      </c>
      <c r="E14" s="76">
        <f>SUM(E15:E17)</f>
        <v>112495</v>
      </c>
    </row>
    <row r="15" spans="1:5" ht="15" hidden="1">
      <c r="A15" s="33"/>
      <c r="B15" s="35"/>
      <c r="C15" s="37" t="s">
        <v>77</v>
      </c>
      <c r="D15" s="75"/>
      <c r="E15" s="76">
        <v>31000</v>
      </c>
    </row>
    <row r="16" spans="1:5" ht="15" hidden="1">
      <c r="A16" s="33"/>
      <c r="B16" s="35"/>
      <c r="C16" s="38" t="s">
        <v>78</v>
      </c>
      <c r="D16" s="75"/>
      <c r="E16" s="77">
        <v>20335</v>
      </c>
    </row>
    <row r="17" spans="1:5" ht="24" hidden="1">
      <c r="A17" s="33"/>
      <c r="B17" s="35"/>
      <c r="C17" s="38" t="s">
        <v>79</v>
      </c>
      <c r="D17" s="75"/>
      <c r="E17" s="77">
        <v>61160</v>
      </c>
    </row>
    <row r="18" spans="1:5" ht="15" hidden="1">
      <c r="A18" s="33"/>
      <c r="B18" s="35"/>
      <c r="C18" s="36" t="s">
        <v>80</v>
      </c>
      <c r="D18" s="75">
        <f>11422.88/160*247</f>
        <v>17634.071</v>
      </c>
      <c r="E18" s="76">
        <f>30500*1.148+52910</f>
        <v>87924</v>
      </c>
    </row>
    <row r="19" spans="1:5" ht="15" hidden="1">
      <c r="A19" s="33"/>
      <c r="B19" s="35"/>
      <c r="C19" s="36" t="s">
        <v>81</v>
      </c>
      <c r="D19" s="75">
        <f>2186.26/160*247</f>
        <v>3375.0388750000006</v>
      </c>
      <c r="E19" s="75">
        <f>2186.26/160*247</f>
        <v>3375.0388750000006</v>
      </c>
    </row>
    <row r="20" spans="1:5" ht="15" hidden="1">
      <c r="A20" s="33"/>
      <c r="B20" s="35"/>
      <c r="C20" s="36" t="s">
        <v>82</v>
      </c>
      <c r="D20" s="75">
        <f>(11881.03+49653.52)/160*247</f>
        <v>94993.9615625</v>
      </c>
      <c r="E20" s="76">
        <v>351709.2</v>
      </c>
    </row>
    <row r="21" spans="1:5" ht="30" hidden="1">
      <c r="A21" s="33"/>
      <c r="B21" s="35"/>
      <c r="C21" s="39" t="s">
        <v>83</v>
      </c>
      <c r="D21" s="75">
        <f>3935.16/160*247</f>
        <v>6074.903249999999</v>
      </c>
      <c r="E21" s="76"/>
    </row>
    <row r="22" spans="1:5" ht="15" hidden="1">
      <c r="A22" s="33"/>
      <c r="B22" s="35"/>
      <c r="C22" s="36" t="s">
        <v>84</v>
      </c>
      <c r="D22" s="75">
        <f>4317.73/160*247</f>
        <v>6665.4956875</v>
      </c>
      <c r="E22" s="76"/>
    </row>
    <row r="23" spans="1:5" ht="15">
      <c r="A23" s="33" t="s">
        <v>85</v>
      </c>
      <c r="B23" s="160" t="s">
        <v>86</v>
      </c>
      <c r="C23" s="161"/>
      <c r="D23" s="75"/>
      <c r="E23" s="76"/>
    </row>
    <row r="24" spans="1:5" ht="15">
      <c r="A24" s="33" t="s">
        <v>87</v>
      </c>
      <c r="B24" s="160" t="s">
        <v>88</v>
      </c>
      <c r="C24" s="161"/>
      <c r="D24" s="76">
        <v>13070869.29</v>
      </c>
      <c r="E24" s="76">
        <v>19138557.05</v>
      </c>
    </row>
    <row r="25" spans="1:5" ht="15" hidden="1">
      <c r="A25" s="33"/>
      <c r="B25" s="33"/>
      <c r="C25" s="34" t="s">
        <v>89</v>
      </c>
      <c r="D25" s="63"/>
      <c r="E25" s="63"/>
    </row>
    <row r="26" spans="1:5" ht="15" hidden="1">
      <c r="A26" s="33"/>
      <c r="B26" s="33"/>
      <c r="C26" s="37" t="s">
        <v>77</v>
      </c>
      <c r="D26" s="63"/>
      <c r="E26" s="64">
        <v>1763100</v>
      </c>
    </row>
    <row r="27" spans="1:5" ht="15" hidden="1">
      <c r="A27" s="33"/>
      <c r="B27" s="33"/>
      <c r="C27" s="40" t="s">
        <v>90</v>
      </c>
      <c r="D27" s="63"/>
      <c r="E27" s="65">
        <v>1958364</v>
      </c>
    </row>
    <row r="28" spans="1:5" ht="30" hidden="1">
      <c r="A28" s="33"/>
      <c r="B28" s="33"/>
      <c r="C28" s="40" t="s">
        <v>78</v>
      </c>
      <c r="D28" s="63"/>
      <c r="E28" s="65">
        <v>3100113</v>
      </c>
    </row>
    <row r="29" spans="1:5" ht="45" hidden="1">
      <c r="A29" s="33"/>
      <c r="B29" s="33"/>
      <c r="C29" s="40" t="s">
        <v>91</v>
      </c>
      <c r="D29" s="63"/>
      <c r="E29" s="65">
        <v>2678940</v>
      </c>
    </row>
    <row r="30" spans="1:5" ht="15" hidden="1">
      <c r="A30" s="33"/>
      <c r="B30" s="33"/>
      <c r="C30" s="40" t="s">
        <v>92</v>
      </c>
      <c r="D30" s="63"/>
      <c r="E30" s="65">
        <v>437760</v>
      </c>
    </row>
    <row r="31" spans="1:5" ht="15" hidden="1">
      <c r="A31" s="33"/>
      <c r="B31" s="33"/>
      <c r="C31" s="40" t="s">
        <v>93</v>
      </c>
      <c r="D31" s="63"/>
      <c r="E31" s="66">
        <f>(473130.25+381507.24)/160*247</f>
        <v>1319346.6251875</v>
      </c>
    </row>
    <row r="32" spans="1:5" ht="15" hidden="1">
      <c r="A32" s="33"/>
      <c r="B32" s="33"/>
      <c r="C32" s="40" t="s">
        <v>94</v>
      </c>
      <c r="D32" s="63"/>
      <c r="E32" s="65">
        <v>779328</v>
      </c>
    </row>
    <row r="33" spans="1:5" ht="15" hidden="1">
      <c r="A33" s="33"/>
      <c r="B33" s="33"/>
      <c r="C33" s="40" t="s">
        <v>95</v>
      </c>
      <c r="D33" s="63"/>
      <c r="E33" s="65">
        <v>708030</v>
      </c>
    </row>
    <row r="34" spans="1:5" ht="15">
      <c r="A34" s="33" t="s">
        <v>96</v>
      </c>
      <c r="B34" s="160" t="s">
        <v>97</v>
      </c>
      <c r="C34" s="161"/>
      <c r="D34" s="76">
        <v>3904233.83</v>
      </c>
      <c r="E34" s="78">
        <f>E24*0.304</f>
        <v>5818121.3432</v>
      </c>
    </row>
    <row r="35" spans="1:6" ht="15">
      <c r="A35" s="33" t="s">
        <v>98</v>
      </c>
      <c r="B35" s="160" t="s">
        <v>99</v>
      </c>
      <c r="C35" s="161"/>
      <c r="D35" s="76">
        <v>5694080.34</v>
      </c>
      <c r="E35" s="76">
        <v>8311425.35</v>
      </c>
      <c r="F35" s="2"/>
    </row>
    <row r="36" spans="1:5" ht="15">
      <c r="A36" s="33" t="s">
        <v>100</v>
      </c>
      <c r="B36" s="160" t="s">
        <v>101</v>
      </c>
      <c r="C36" s="161"/>
      <c r="D36" s="76">
        <v>4945377.97</v>
      </c>
      <c r="E36" s="76">
        <v>7167173.66</v>
      </c>
    </row>
    <row r="37" spans="1:5" ht="15" customHeight="1">
      <c r="A37" s="30" t="s">
        <v>102</v>
      </c>
      <c r="B37" s="162" t="s">
        <v>103</v>
      </c>
      <c r="C37" s="163"/>
      <c r="D37" s="75"/>
      <c r="E37" s="76"/>
    </row>
    <row r="38" spans="1:5" ht="15">
      <c r="A38" s="33" t="s">
        <v>104</v>
      </c>
      <c r="B38" s="160" t="s">
        <v>105</v>
      </c>
      <c r="C38" s="161"/>
      <c r="D38" s="76">
        <v>748702.37</v>
      </c>
      <c r="E38" s="76">
        <v>1144251.69</v>
      </c>
    </row>
    <row r="39" spans="1:5" ht="15">
      <c r="A39" s="33" t="s">
        <v>106</v>
      </c>
      <c r="B39" s="160" t="s">
        <v>107</v>
      </c>
      <c r="C39" s="161"/>
      <c r="D39" s="76"/>
      <c r="E39" s="76">
        <v>113734.33</v>
      </c>
    </row>
    <row r="40" spans="1:5" ht="15">
      <c r="A40" s="33" t="s">
        <v>108</v>
      </c>
      <c r="B40" s="160" t="s">
        <v>109</v>
      </c>
      <c r="C40" s="161"/>
      <c r="D40" s="75"/>
      <c r="E40" s="76"/>
    </row>
    <row r="41" spans="1:5" ht="48.75" customHeight="1">
      <c r="A41" s="30" t="s">
        <v>110</v>
      </c>
      <c r="B41" s="162" t="s">
        <v>111</v>
      </c>
      <c r="C41" s="163"/>
      <c r="D41" s="75">
        <v>45641.3</v>
      </c>
      <c r="E41" s="76"/>
    </row>
    <row r="42" spans="1:5" ht="15">
      <c r="A42" s="33" t="s">
        <v>112</v>
      </c>
      <c r="B42" s="160" t="s">
        <v>113</v>
      </c>
      <c r="C42" s="161"/>
      <c r="D42" s="75"/>
      <c r="E42" s="76"/>
    </row>
    <row r="43" spans="1:5" ht="38.25" customHeight="1">
      <c r="A43" s="30" t="s">
        <v>114</v>
      </c>
      <c r="B43" s="162" t="s">
        <v>115</v>
      </c>
      <c r="C43" s="163"/>
      <c r="D43" s="75">
        <v>703061.07</v>
      </c>
      <c r="E43" s="76">
        <v>1030517.36</v>
      </c>
    </row>
    <row r="44" spans="1:5" ht="15" hidden="1">
      <c r="A44" s="30"/>
      <c r="B44" s="31"/>
      <c r="C44" s="32" t="s">
        <v>116</v>
      </c>
      <c r="D44" s="75">
        <f>233117.59/160*247</f>
        <v>359875.27956249996</v>
      </c>
      <c r="E44" s="76">
        <v>165000</v>
      </c>
    </row>
    <row r="45" spans="1:5" ht="15" hidden="1">
      <c r="A45" s="30"/>
      <c r="B45" s="31"/>
      <c r="C45" s="32" t="s">
        <v>117</v>
      </c>
      <c r="D45" s="75"/>
      <c r="E45" s="75">
        <f>17900*4</f>
        <v>71600</v>
      </c>
    </row>
    <row r="46" spans="1:5" ht="15" hidden="1">
      <c r="A46" s="30"/>
      <c r="B46" s="31"/>
      <c r="C46" s="32" t="s">
        <v>118</v>
      </c>
      <c r="D46" s="75"/>
      <c r="E46" s="75">
        <f>20000*4</f>
        <v>80000</v>
      </c>
    </row>
    <row r="47" spans="1:5" ht="15" hidden="1">
      <c r="A47" s="30"/>
      <c r="B47" s="31"/>
      <c r="C47" s="32" t="s">
        <v>119</v>
      </c>
      <c r="D47" s="75">
        <f>D49+D50</f>
        <v>1109190.3029999998</v>
      </c>
      <c r="E47" s="75">
        <f>E49+E50</f>
        <v>1109190.3029999998</v>
      </c>
    </row>
    <row r="48" spans="1:5" ht="15" hidden="1">
      <c r="A48" s="30"/>
      <c r="B48" s="31"/>
      <c r="C48" s="32" t="s">
        <v>120</v>
      </c>
      <c r="D48" s="75"/>
      <c r="E48" s="76"/>
    </row>
    <row r="49" spans="1:5" ht="15" hidden="1">
      <c r="A49" s="30"/>
      <c r="B49" s="31"/>
      <c r="C49" s="32" t="s">
        <v>121</v>
      </c>
      <c r="D49" s="75">
        <f>709477.6/160*247</f>
        <v>1095256.045</v>
      </c>
      <c r="E49" s="75">
        <f>709477.6/160*247</f>
        <v>1095256.045</v>
      </c>
    </row>
    <row r="50" spans="1:5" ht="15" hidden="1">
      <c r="A50" s="30"/>
      <c r="B50" s="31"/>
      <c r="C50" s="32" t="s">
        <v>122</v>
      </c>
      <c r="D50" s="75">
        <f>9026.24/160*247</f>
        <v>13934.258</v>
      </c>
      <c r="E50" s="75">
        <f>9026.24/160*247</f>
        <v>13934.258</v>
      </c>
    </row>
    <row r="51" spans="1:5" ht="15">
      <c r="A51" s="33" t="s">
        <v>123</v>
      </c>
      <c r="B51" s="160" t="s">
        <v>124</v>
      </c>
      <c r="C51" s="161"/>
      <c r="D51" s="75"/>
      <c r="E51" s="76">
        <f>SUM(E52:E55)</f>
        <v>0</v>
      </c>
    </row>
    <row r="52" spans="1:5" ht="15">
      <c r="A52" s="33" t="s">
        <v>125</v>
      </c>
      <c r="B52" s="160" t="s">
        <v>126</v>
      </c>
      <c r="C52" s="161"/>
      <c r="D52" s="75"/>
      <c r="E52" s="76"/>
    </row>
    <row r="53" spans="1:5" ht="15">
      <c r="A53" s="33" t="s">
        <v>127</v>
      </c>
      <c r="B53" s="160" t="s">
        <v>128</v>
      </c>
      <c r="C53" s="161"/>
      <c r="D53" s="75"/>
      <c r="E53" s="76"/>
    </row>
    <row r="54" spans="1:5" ht="15">
      <c r="A54" s="33" t="s">
        <v>129</v>
      </c>
      <c r="B54" s="160" t="s">
        <v>130</v>
      </c>
      <c r="C54" s="161"/>
      <c r="D54" s="75"/>
      <c r="E54" s="76"/>
    </row>
    <row r="55" spans="1:5" ht="15" customHeight="1">
      <c r="A55" s="30" t="s">
        <v>131</v>
      </c>
      <c r="B55" s="162" t="s">
        <v>132</v>
      </c>
      <c r="C55" s="163"/>
      <c r="D55" s="75"/>
      <c r="E55" s="76"/>
    </row>
    <row r="56" spans="1:5" ht="15" customHeight="1">
      <c r="A56" s="141" t="s">
        <v>133</v>
      </c>
      <c r="B56" s="164" t="s">
        <v>134</v>
      </c>
      <c r="C56" s="165"/>
      <c r="D56" s="63"/>
      <c r="E56" s="142"/>
    </row>
    <row r="57" spans="1:5" ht="15">
      <c r="A57" s="33" t="s">
        <v>135</v>
      </c>
      <c r="B57" s="160" t="s">
        <v>136</v>
      </c>
      <c r="C57" s="161"/>
      <c r="D57" s="76"/>
      <c r="E57" s="84"/>
    </row>
    <row r="58" spans="1:5" ht="15">
      <c r="A58" s="33" t="s">
        <v>137</v>
      </c>
      <c r="B58" s="160" t="s">
        <v>138</v>
      </c>
      <c r="C58" s="161"/>
      <c r="D58" s="76">
        <f>D11+D56</f>
        <v>23025139.61</v>
      </c>
      <c r="E58" s="76">
        <f>E11+E56</f>
        <v>34057260.5032</v>
      </c>
    </row>
  </sheetData>
  <sheetProtection/>
  <mergeCells count="26">
    <mergeCell ref="B38:C38"/>
    <mergeCell ref="B39:C39"/>
    <mergeCell ref="B6:C9"/>
    <mergeCell ref="B10:C10"/>
    <mergeCell ref="B11:C11"/>
    <mergeCell ref="B12:C12"/>
    <mergeCell ref="B23:C23"/>
    <mergeCell ref="B24:C24"/>
    <mergeCell ref="B57:C57"/>
    <mergeCell ref="B58:C58"/>
    <mergeCell ref="B40:C40"/>
    <mergeCell ref="B41:C41"/>
    <mergeCell ref="B42:C42"/>
    <mergeCell ref="B43:C43"/>
    <mergeCell ref="B51:C51"/>
    <mergeCell ref="B52:C52"/>
    <mergeCell ref="A2:E2"/>
    <mergeCell ref="A3:E3"/>
    <mergeCell ref="B53:C53"/>
    <mergeCell ref="B54:C54"/>
    <mergeCell ref="B55:C55"/>
    <mergeCell ref="B56:C56"/>
    <mergeCell ref="B34:C34"/>
    <mergeCell ref="B35:C35"/>
    <mergeCell ref="B36:C36"/>
    <mergeCell ref="B37:C3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43.57421875" style="0" customWidth="1"/>
    <col min="3" max="3" width="24.140625" style="0" customWidth="1"/>
    <col min="4" max="4" width="27.28125" style="0" customWidth="1"/>
    <col min="6" max="6" width="14.57421875" style="0" customWidth="1"/>
    <col min="7" max="7" width="18.7109375" style="0" customWidth="1"/>
  </cols>
  <sheetData>
    <row r="3" spans="1:4" ht="29.25" customHeight="1">
      <c r="A3" s="175" t="s">
        <v>141</v>
      </c>
      <c r="B3" s="175"/>
      <c r="C3" s="175"/>
      <c r="D3" s="175"/>
    </row>
    <row r="4" ht="12.75">
      <c r="A4" s="41"/>
    </row>
    <row r="5" spans="1:4" ht="36">
      <c r="A5" s="174" t="s">
        <v>33</v>
      </c>
      <c r="B5" s="174"/>
      <c r="C5" s="95" t="s">
        <v>142</v>
      </c>
      <c r="D5" s="174" t="s">
        <v>143</v>
      </c>
    </row>
    <row r="6" spans="1:4" ht="12.75">
      <c r="A6" s="174"/>
      <c r="B6" s="174"/>
      <c r="C6" s="95" t="s">
        <v>212</v>
      </c>
      <c r="D6" s="174"/>
    </row>
    <row r="7" spans="1:4" ht="34.5" customHeight="1">
      <c r="A7" s="95" t="s">
        <v>71</v>
      </c>
      <c r="B7" s="129" t="s">
        <v>144</v>
      </c>
      <c r="C7" s="110">
        <v>0</v>
      </c>
      <c r="D7" s="110">
        <v>0</v>
      </c>
    </row>
    <row r="8" spans="1:7" ht="50.25" customHeight="1">
      <c r="A8" s="95" t="s">
        <v>133</v>
      </c>
      <c r="B8" s="129" t="s">
        <v>145</v>
      </c>
      <c r="C8" s="130">
        <v>97372.7</v>
      </c>
      <c r="D8" s="110">
        <v>8730.95</v>
      </c>
      <c r="F8" s="143"/>
      <c r="G8" s="62"/>
    </row>
    <row r="9" spans="1:4" ht="34.5" customHeight="1">
      <c r="A9" s="95" t="s">
        <v>135</v>
      </c>
      <c r="B9" s="129" t="s">
        <v>146</v>
      </c>
      <c r="C9" s="110">
        <v>0</v>
      </c>
      <c r="D9" s="110">
        <v>0</v>
      </c>
    </row>
  </sheetData>
  <sheetProtection/>
  <mergeCells count="3">
    <mergeCell ref="A5:B6"/>
    <mergeCell ref="D5:D6"/>
    <mergeCell ref="A3:D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27.140625" style="0" customWidth="1"/>
    <col min="4" max="4" width="23.28125" style="0" customWidth="1"/>
    <col min="5" max="5" width="26.57421875" style="0" customWidth="1"/>
    <col min="7" max="7" width="12.8515625" style="0" customWidth="1"/>
    <col min="8" max="8" width="12.7109375" style="0" customWidth="1"/>
    <col min="10" max="10" width="12.57421875" style="0" customWidth="1"/>
  </cols>
  <sheetData>
    <row r="3" spans="1:5" ht="34.5" customHeight="1">
      <c r="A3" s="176" t="s">
        <v>147</v>
      </c>
      <c r="B3" s="176"/>
      <c r="C3" s="176"/>
      <c r="D3" s="176"/>
      <c r="E3" s="176"/>
    </row>
    <row r="4" ht="12.75">
      <c r="A4" s="41"/>
    </row>
    <row r="5" spans="1:5" ht="130.5" customHeight="1">
      <c r="A5" s="43"/>
      <c r="B5" s="42" t="s">
        <v>33</v>
      </c>
      <c r="C5" s="95" t="s">
        <v>213</v>
      </c>
      <c r="D5" s="95" t="s">
        <v>148</v>
      </c>
      <c r="E5" s="95" t="s">
        <v>149</v>
      </c>
    </row>
    <row r="6" spans="1:5" ht="19.5" customHeight="1">
      <c r="A6" s="44" t="s">
        <v>71</v>
      </c>
      <c r="B6" s="9" t="s">
        <v>150</v>
      </c>
      <c r="C6" s="109"/>
      <c r="D6" s="109"/>
      <c r="E6" s="109"/>
    </row>
    <row r="7" spans="1:11" ht="19.5" customHeight="1">
      <c r="A7" s="46"/>
      <c r="B7" s="9" t="s">
        <v>151</v>
      </c>
      <c r="C7" s="130">
        <v>33709.15</v>
      </c>
      <c r="D7" s="110">
        <v>17.753600000000002</v>
      </c>
      <c r="E7" s="110">
        <v>7874.65</v>
      </c>
      <c r="G7" s="144"/>
      <c r="H7" s="13"/>
      <c r="K7" s="2"/>
    </row>
    <row r="8" spans="1:11" ht="19.5" customHeight="1">
      <c r="A8" s="46"/>
      <c r="B8" s="9" t="s">
        <v>152</v>
      </c>
      <c r="C8" s="130">
        <v>91701.04</v>
      </c>
      <c r="D8" s="110">
        <v>35.692</v>
      </c>
      <c r="E8" s="110">
        <v>9675.45</v>
      </c>
      <c r="G8" s="144"/>
      <c r="H8" s="13"/>
      <c r="K8" s="2"/>
    </row>
    <row r="9" spans="1:11" ht="19.5" customHeight="1">
      <c r="A9" s="48"/>
      <c r="B9" s="9" t="s">
        <v>153</v>
      </c>
      <c r="C9" s="130">
        <v>0</v>
      </c>
      <c r="D9" s="110">
        <v>0</v>
      </c>
      <c r="E9" s="110">
        <v>0</v>
      </c>
      <c r="G9" s="144"/>
      <c r="H9" s="13"/>
      <c r="K9" s="2"/>
    </row>
    <row r="10" spans="1:11" ht="19.5" customHeight="1">
      <c r="A10" s="44" t="s">
        <v>133</v>
      </c>
      <c r="B10" s="9" t="s">
        <v>154</v>
      </c>
      <c r="C10" s="130"/>
      <c r="D10" s="110"/>
      <c r="E10" s="110"/>
      <c r="G10" s="144"/>
      <c r="H10" s="13"/>
      <c r="K10" s="2"/>
    </row>
    <row r="11" spans="1:11" ht="19.5" customHeight="1">
      <c r="A11" s="46"/>
      <c r="B11" s="9" t="s">
        <v>151</v>
      </c>
      <c r="C11" s="130">
        <v>92258.03</v>
      </c>
      <c r="D11" s="110">
        <v>94.69109999999999</v>
      </c>
      <c r="E11" s="110">
        <v>4350.4</v>
      </c>
      <c r="G11" s="144"/>
      <c r="H11" s="13"/>
      <c r="K11" s="2"/>
    </row>
    <row r="12" spans="1:11" ht="19.5" customHeight="1">
      <c r="A12" s="46"/>
      <c r="B12" s="9" t="s">
        <v>152</v>
      </c>
      <c r="C12" s="130">
        <v>6026.049999999999</v>
      </c>
      <c r="D12" s="110">
        <v>4.8839999999999995</v>
      </c>
      <c r="E12" s="110">
        <v>290.5</v>
      </c>
      <c r="G12" s="144"/>
      <c r="H12" s="13"/>
      <c r="K12" s="2"/>
    </row>
    <row r="13" spans="1:5" ht="19.5" customHeight="1">
      <c r="A13" s="48"/>
      <c r="B13" s="9" t="s">
        <v>153</v>
      </c>
      <c r="C13" s="130">
        <v>0</v>
      </c>
      <c r="D13" s="110">
        <v>0</v>
      </c>
      <c r="E13" s="110">
        <v>0</v>
      </c>
    </row>
    <row r="14" ht="19.5" customHeight="1">
      <c r="A14" s="41"/>
    </row>
  </sheetData>
  <sheetProtection/>
  <mergeCells count="1">
    <mergeCell ref="A3:E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4">
      <selection activeCell="F11" sqref="F11"/>
    </sheetView>
  </sheetViews>
  <sheetFormatPr defaultColWidth="9.140625" defaultRowHeight="12.75"/>
  <cols>
    <col min="2" max="2" width="38.57421875" style="0" customWidth="1"/>
    <col min="11" max="11" width="11.421875" style="0" customWidth="1"/>
  </cols>
  <sheetData>
    <row r="2" spans="1:11" ht="12.75">
      <c r="A2" s="153" t="s">
        <v>155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2.75">
      <c r="A3" s="153" t="s">
        <v>156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2.75">
      <c r="A4" s="182" t="s">
        <v>208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ht="12.75">
      <c r="A5" s="41"/>
    </row>
    <row r="6" ht="13.5" thickBot="1">
      <c r="A6" s="41"/>
    </row>
    <row r="7" spans="1:11" ht="24" customHeight="1">
      <c r="A7" s="178"/>
      <c r="B7" s="180" t="s">
        <v>157</v>
      </c>
      <c r="C7" s="174" t="s">
        <v>158</v>
      </c>
      <c r="D7" s="174"/>
      <c r="E7" s="174"/>
      <c r="F7" s="174" t="s">
        <v>159</v>
      </c>
      <c r="G7" s="174"/>
      <c r="H7" s="174"/>
      <c r="I7" s="174" t="s">
        <v>160</v>
      </c>
      <c r="J7" s="174"/>
      <c r="K7" s="174"/>
    </row>
    <row r="8" spans="1:11" ht="24">
      <c r="A8" s="179"/>
      <c r="B8" s="181"/>
      <c r="C8" s="95" t="s">
        <v>151</v>
      </c>
      <c r="D8" s="96" t="s">
        <v>152</v>
      </c>
      <c r="E8" s="95" t="s">
        <v>161</v>
      </c>
      <c r="F8" s="96" t="s">
        <v>151</v>
      </c>
      <c r="G8" s="95" t="s">
        <v>152</v>
      </c>
      <c r="H8" s="96" t="s">
        <v>161</v>
      </c>
      <c r="I8" s="95" t="s">
        <v>151</v>
      </c>
      <c r="J8" s="96" t="s">
        <v>152</v>
      </c>
      <c r="K8" s="95" t="s">
        <v>161</v>
      </c>
    </row>
    <row r="9" spans="1:11" ht="15" customHeight="1">
      <c r="A9" s="44" t="s">
        <v>71</v>
      </c>
      <c r="B9" s="45" t="s">
        <v>162</v>
      </c>
      <c r="C9" s="85">
        <v>126</v>
      </c>
      <c r="D9" s="86">
        <v>0</v>
      </c>
      <c r="E9" s="87">
        <v>0</v>
      </c>
      <c r="F9" s="90">
        <v>1196</v>
      </c>
      <c r="G9" s="87">
        <v>0</v>
      </c>
      <c r="H9" s="86">
        <v>0</v>
      </c>
      <c r="I9" s="85">
        <v>177.5</v>
      </c>
      <c r="J9" s="86">
        <v>0</v>
      </c>
      <c r="K9" s="87">
        <v>0</v>
      </c>
    </row>
    <row r="10" spans="1:11" ht="15" customHeight="1">
      <c r="A10" s="46"/>
      <c r="B10" s="47" t="s">
        <v>89</v>
      </c>
      <c r="C10" s="88"/>
      <c r="D10" s="89"/>
      <c r="E10" s="88"/>
      <c r="F10" s="89"/>
      <c r="G10" s="88"/>
      <c r="H10" s="89"/>
      <c r="I10" s="88"/>
      <c r="J10" s="89"/>
      <c r="K10" s="88"/>
    </row>
    <row r="11" spans="1:11" ht="15" customHeight="1">
      <c r="A11" s="48"/>
      <c r="B11" s="49" t="s">
        <v>163</v>
      </c>
      <c r="C11" s="93">
        <v>112</v>
      </c>
      <c r="D11" s="92"/>
      <c r="E11" s="91"/>
      <c r="F11" s="94">
        <v>1118</v>
      </c>
      <c r="G11" s="91"/>
      <c r="H11" s="92"/>
      <c r="I11" s="93">
        <v>52.2</v>
      </c>
      <c r="J11" s="94"/>
      <c r="K11" s="93"/>
    </row>
    <row r="12" spans="1:11" ht="15" customHeight="1">
      <c r="A12" s="44" t="s">
        <v>133</v>
      </c>
      <c r="B12" s="45" t="s">
        <v>164</v>
      </c>
      <c r="C12" s="87">
        <v>7</v>
      </c>
      <c r="D12" s="86">
        <v>0</v>
      </c>
      <c r="E12" s="87">
        <v>0</v>
      </c>
      <c r="F12" s="101">
        <v>645</v>
      </c>
      <c r="G12" s="87">
        <v>0</v>
      </c>
      <c r="H12" s="86">
        <v>0</v>
      </c>
      <c r="I12" s="87">
        <v>213.9</v>
      </c>
      <c r="J12" s="86">
        <v>0</v>
      </c>
      <c r="K12" s="87">
        <v>0</v>
      </c>
    </row>
    <row r="13" spans="1:11" ht="15" customHeight="1">
      <c r="A13" s="46"/>
      <c r="B13" s="47" t="s">
        <v>89</v>
      </c>
      <c r="C13" s="97"/>
      <c r="D13" s="98"/>
      <c r="E13" s="97"/>
      <c r="F13" s="98"/>
      <c r="G13" s="97"/>
      <c r="H13" s="98"/>
      <c r="I13" s="97"/>
      <c r="J13" s="98"/>
      <c r="K13" s="97"/>
    </row>
    <row r="14" spans="1:11" ht="15" customHeight="1">
      <c r="A14" s="48"/>
      <c r="B14" s="49" t="s">
        <v>165</v>
      </c>
      <c r="C14" s="99">
        <v>0</v>
      </c>
      <c r="D14" s="100">
        <v>0</v>
      </c>
      <c r="E14" s="99">
        <v>0</v>
      </c>
      <c r="F14" s="100">
        <v>0</v>
      </c>
      <c r="G14" s="99">
        <v>0</v>
      </c>
      <c r="H14" s="100">
        <v>0</v>
      </c>
      <c r="I14" s="99">
        <v>0</v>
      </c>
      <c r="J14" s="100">
        <v>0</v>
      </c>
      <c r="K14" s="99">
        <v>0</v>
      </c>
    </row>
    <row r="15" spans="1:11" ht="15" customHeight="1">
      <c r="A15" s="44" t="s">
        <v>135</v>
      </c>
      <c r="B15" s="45" t="s">
        <v>166</v>
      </c>
      <c r="C15" s="87">
        <v>3</v>
      </c>
      <c r="D15" s="86">
        <v>4</v>
      </c>
      <c r="E15" s="87">
        <v>0</v>
      </c>
      <c r="F15" s="101">
        <v>555</v>
      </c>
      <c r="G15" s="104">
        <v>1360</v>
      </c>
      <c r="H15" s="86">
        <v>0</v>
      </c>
      <c r="I15" s="87">
        <v>32.8</v>
      </c>
      <c r="J15" s="86">
        <v>76.2</v>
      </c>
      <c r="K15" s="87">
        <v>0</v>
      </c>
    </row>
    <row r="16" spans="1:11" ht="13.5" customHeight="1">
      <c r="A16" s="46"/>
      <c r="B16" s="47" t="s">
        <v>89</v>
      </c>
      <c r="C16" s="97"/>
      <c r="D16" s="98"/>
      <c r="E16" s="97"/>
      <c r="F16" s="98"/>
      <c r="G16" s="97"/>
      <c r="H16" s="98"/>
      <c r="I16" s="97"/>
      <c r="J16" s="98"/>
      <c r="K16" s="97"/>
    </row>
    <row r="17" spans="1:11" ht="15" customHeight="1">
      <c r="A17" s="48"/>
      <c r="B17" s="49" t="s">
        <v>167</v>
      </c>
      <c r="C17" s="99">
        <v>0</v>
      </c>
      <c r="D17" s="100">
        <v>0</v>
      </c>
      <c r="E17" s="99">
        <v>0</v>
      </c>
      <c r="F17" s="100">
        <v>0</v>
      </c>
      <c r="G17" s="99">
        <v>0</v>
      </c>
      <c r="H17" s="100">
        <v>0</v>
      </c>
      <c r="I17" s="99">
        <v>0</v>
      </c>
      <c r="J17" s="100">
        <v>0</v>
      </c>
      <c r="K17" s="99"/>
    </row>
    <row r="18" spans="1:11" ht="15" customHeight="1">
      <c r="A18" s="44" t="s">
        <v>137</v>
      </c>
      <c r="B18" s="45" t="s">
        <v>168</v>
      </c>
      <c r="C18" s="87">
        <v>0</v>
      </c>
      <c r="D18" s="86">
        <v>1</v>
      </c>
      <c r="E18" s="87">
        <v>0</v>
      </c>
      <c r="F18" s="86">
        <v>0</v>
      </c>
      <c r="G18" s="87">
        <v>2253.59</v>
      </c>
      <c r="H18" s="86">
        <v>0</v>
      </c>
      <c r="I18" s="87">
        <v>0</v>
      </c>
      <c r="J18" s="86">
        <v>44.5</v>
      </c>
      <c r="K18" s="87">
        <v>0</v>
      </c>
    </row>
    <row r="19" spans="1:11" ht="15" customHeight="1">
      <c r="A19" s="46"/>
      <c r="B19" s="47" t="s">
        <v>89</v>
      </c>
      <c r="C19" s="97"/>
      <c r="D19" s="98"/>
      <c r="E19" s="97"/>
      <c r="F19" s="98"/>
      <c r="G19" s="97"/>
      <c r="H19" s="98"/>
      <c r="I19" s="97"/>
      <c r="J19" s="98"/>
      <c r="K19" s="97"/>
    </row>
    <row r="20" spans="1:11" ht="15" customHeight="1">
      <c r="A20" s="48"/>
      <c r="B20" s="49" t="s">
        <v>167</v>
      </c>
      <c r="C20" s="99"/>
      <c r="D20" s="100"/>
      <c r="E20" s="99"/>
      <c r="F20" s="100"/>
      <c r="G20" s="99"/>
      <c r="H20" s="100"/>
      <c r="I20" s="99"/>
      <c r="J20" s="100"/>
      <c r="K20" s="99"/>
    </row>
    <row r="21" spans="1:11" ht="15" customHeight="1">
      <c r="A21" s="44" t="s">
        <v>169</v>
      </c>
      <c r="B21" s="45" t="s">
        <v>170</v>
      </c>
      <c r="C21" s="87">
        <v>0</v>
      </c>
      <c r="D21" s="86">
        <v>0</v>
      </c>
      <c r="E21" s="87">
        <v>0</v>
      </c>
      <c r="F21" s="86">
        <v>0</v>
      </c>
      <c r="G21" s="87">
        <v>0</v>
      </c>
      <c r="H21" s="86">
        <v>0</v>
      </c>
      <c r="I21" s="87">
        <v>0</v>
      </c>
      <c r="J21" s="86">
        <v>0</v>
      </c>
      <c r="K21" s="87">
        <v>0</v>
      </c>
    </row>
    <row r="22" spans="1:11" ht="15" customHeight="1">
      <c r="A22" s="46"/>
      <c r="B22" s="47" t="s">
        <v>89</v>
      </c>
      <c r="C22" s="97"/>
      <c r="D22" s="98"/>
      <c r="E22" s="97"/>
      <c r="F22" s="98"/>
      <c r="G22" s="97"/>
      <c r="H22" s="98"/>
      <c r="I22" s="97"/>
      <c r="J22" s="98"/>
      <c r="K22" s="97"/>
    </row>
    <row r="23" spans="1:11" ht="15" customHeight="1">
      <c r="A23" s="48"/>
      <c r="B23" s="49" t="s">
        <v>167</v>
      </c>
      <c r="C23" s="99"/>
      <c r="D23" s="100"/>
      <c r="E23" s="99"/>
      <c r="F23" s="100"/>
      <c r="G23" s="99"/>
      <c r="H23" s="100"/>
      <c r="I23" s="99"/>
      <c r="J23" s="100"/>
      <c r="K23" s="99"/>
    </row>
    <row r="24" spans="1:11" ht="15" customHeight="1">
      <c r="A24" s="44" t="s">
        <v>171</v>
      </c>
      <c r="B24" s="45" t="s">
        <v>172</v>
      </c>
      <c r="C24" s="87">
        <v>0</v>
      </c>
      <c r="D24" s="86">
        <v>0</v>
      </c>
      <c r="E24" s="87">
        <v>0</v>
      </c>
      <c r="F24" s="86">
        <v>0</v>
      </c>
      <c r="G24" s="87">
        <v>0</v>
      </c>
      <c r="H24" s="86">
        <v>0</v>
      </c>
      <c r="I24" s="87">
        <v>0</v>
      </c>
      <c r="J24" s="86">
        <v>0</v>
      </c>
      <c r="K24" s="87">
        <v>0</v>
      </c>
    </row>
    <row r="25" spans="1:11" ht="15" customHeight="1">
      <c r="A25" s="51"/>
      <c r="B25" s="52"/>
      <c r="C25" s="102"/>
      <c r="D25" s="103"/>
      <c r="E25" s="102"/>
      <c r="F25" s="103"/>
      <c r="G25" s="102"/>
      <c r="H25" s="103"/>
      <c r="I25" s="102"/>
      <c r="J25" s="103"/>
      <c r="K25" s="102"/>
    </row>
    <row r="26" ht="15" customHeight="1">
      <c r="A26" s="41"/>
    </row>
    <row r="27" ht="12.75">
      <c r="A27" s="50"/>
    </row>
    <row r="28" ht="12.75">
      <c r="A28" s="50" t="s">
        <v>173</v>
      </c>
    </row>
    <row r="29" spans="1:13" ht="21" customHeight="1">
      <c r="A29" s="177" t="s">
        <v>174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3" ht="63" customHeight="1">
      <c r="A30" s="177" t="s">
        <v>175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  <row r="31" ht="12.75">
      <c r="A31" s="41"/>
    </row>
  </sheetData>
  <sheetProtection/>
  <mergeCells count="10">
    <mergeCell ref="A2:K2"/>
    <mergeCell ref="A3:K3"/>
    <mergeCell ref="A29:M29"/>
    <mergeCell ref="A30:M30"/>
    <mergeCell ref="A7:A8"/>
    <mergeCell ref="B7:B8"/>
    <mergeCell ref="C7:E7"/>
    <mergeCell ref="F7:H7"/>
    <mergeCell ref="I7:K7"/>
    <mergeCell ref="A4:K4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5.00390625" style="0" customWidth="1"/>
    <col min="2" max="2" width="52.57421875" style="0" customWidth="1"/>
  </cols>
  <sheetData>
    <row r="3" spans="1:8" ht="12.75">
      <c r="A3" s="153" t="s">
        <v>155</v>
      </c>
      <c r="B3" s="153"/>
      <c r="C3" s="153"/>
      <c r="D3" s="153"/>
      <c r="E3" s="153"/>
      <c r="F3" s="153"/>
      <c r="G3" s="153"/>
      <c r="H3" s="153"/>
    </row>
    <row r="4" spans="1:8" ht="12.75">
      <c r="A4" s="153" t="s">
        <v>210</v>
      </c>
      <c r="B4" s="153"/>
      <c r="C4" s="153"/>
      <c r="D4" s="153"/>
      <c r="E4" s="153"/>
      <c r="F4" s="153"/>
      <c r="G4" s="153"/>
      <c r="H4" s="153"/>
    </row>
    <row r="5" ht="12.75">
      <c r="A5" s="41"/>
    </row>
    <row r="6" spans="1:8" ht="12.75">
      <c r="A6" s="183" t="s">
        <v>157</v>
      </c>
      <c r="B6" s="183"/>
      <c r="C6" s="174" t="s">
        <v>176</v>
      </c>
      <c r="D6" s="174"/>
      <c r="E6" s="174"/>
      <c r="F6" s="174" t="s">
        <v>159</v>
      </c>
      <c r="G6" s="174"/>
      <c r="H6" s="174"/>
    </row>
    <row r="7" spans="1:8" ht="24">
      <c r="A7" s="183"/>
      <c r="B7" s="184"/>
      <c r="C7" s="95" t="s">
        <v>151</v>
      </c>
      <c r="D7" s="96" t="s">
        <v>152</v>
      </c>
      <c r="E7" s="95" t="s">
        <v>161</v>
      </c>
      <c r="F7" s="96" t="s">
        <v>151</v>
      </c>
      <c r="G7" s="95" t="s">
        <v>152</v>
      </c>
      <c r="H7" s="123" t="s">
        <v>161</v>
      </c>
    </row>
    <row r="8" spans="1:8" ht="19.5" customHeight="1">
      <c r="A8" s="44" t="s">
        <v>71</v>
      </c>
      <c r="B8" s="45" t="s">
        <v>162</v>
      </c>
      <c r="C8" s="111">
        <v>415</v>
      </c>
      <c r="D8" s="112">
        <v>0</v>
      </c>
      <c r="E8" s="113">
        <v>0</v>
      </c>
      <c r="F8" s="112">
        <v>4565.8</v>
      </c>
      <c r="G8" s="113">
        <v>0</v>
      </c>
      <c r="H8" s="112">
        <v>0</v>
      </c>
    </row>
    <row r="9" spans="1:8" ht="19.5" customHeight="1">
      <c r="A9" s="46"/>
      <c r="B9" s="47" t="s">
        <v>89</v>
      </c>
      <c r="C9" s="114"/>
      <c r="D9" s="115"/>
      <c r="E9" s="116"/>
      <c r="F9" s="115"/>
      <c r="G9" s="116"/>
      <c r="H9" s="115"/>
    </row>
    <row r="10" spans="1:8" ht="19.5" customHeight="1">
      <c r="A10" s="48"/>
      <c r="B10" s="49" t="s">
        <v>163</v>
      </c>
      <c r="C10" s="117">
        <v>382</v>
      </c>
      <c r="D10" s="118">
        <v>0</v>
      </c>
      <c r="E10" s="116">
        <v>0</v>
      </c>
      <c r="F10" s="118">
        <v>4318.8</v>
      </c>
      <c r="G10" s="116">
        <v>0</v>
      </c>
      <c r="H10" s="118">
        <v>0</v>
      </c>
    </row>
    <row r="11" spans="1:8" ht="19.5" customHeight="1">
      <c r="A11" s="44" t="s">
        <v>133</v>
      </c>
      <c r="B11" s="45" t="s">
        <v>164</v>
      </c>
      <c r="C11" s="112">
        <v>45</v>
      </c>
      <c r="D11" s="112">
        <v>3</v>
      </c>
      <c r="E11" s="112">
        <v>0</v>
      </c>
      <c r="F11" s="113">
        <v>2915</v>
      </c>
      <c r="G11" s="112">
        <v>348</v>
      </c>
      <c r="H11" s="119">
        <v>0</v>
      </c>
    </row>
    <row r="12" spans="1:8" ht="19.5" customHeight="1">
      <c r="A12" s="46"/>
      <c r="B12" s="47" t="s">
        <v>89</v>
      </c>
      <c r="C12" s="115"/>
      <c r="D12" s="116"/>
      <c r="E12" s="115"/>
      <c r="F12" s="116"/>
      <c r="G12" s="115"/>
      <c r="H12" s="120"/>
    </row>
    <row r="13" spans="1:8" ht="19.5" customHeight="1">
      <c r="A13" s="48"/>
      <c r="B13" s="49" t="s">
        <v>165</v>
      </c>
      <c r="C13" s="118">
        <v>0</v>
      </c>
      <c r="D13" s="121">
        <v>0</v>
      </c>
      <c r="E13" s="118">
        <v>0</v>
      </c>
      <c r="F13" s="121">
        <v>0</v>
      </c>
      <c r="G13" s="118">
        <v>0</v>
      </c>
      <c r="H13" s="122">
        <v>0</v>
      </c>
    </row>
    <row r="14" spans="1:8" ht="19.5" customHeight="1">
      <c r="A14" s="44" t="s">
        <v>135</v>
      </c>
      <c r="B14" s="45" t="s">
        <v>166</v>
      </c>
      <c r="C14" s="112">
        <v>13</v>
      </c>
      <c r="D14" s="113">
        <v>7</v>
      </c>
      <c r="E14" s="112">
        <v>0</v>
      </c>
      <c r="F14" s="113">
        <v>3210</v>
      </c>
      <c r="G14" s="112">
        <v>2322.5</v>
      </c>
      <c r="H14" s="119">
        <v>0</v>
      </c>
    </row>
    <row r="15" spans="1:8" ht="19.5" customHeight="1">
      <c r="A15" s="46"/>
      <c r="B15" s="47" t="s">
        <v>89</v>
      </c>
      <c r="C15" s="115"/>
      <c r="D15" s="116"/>
      <c r="E15" s="115"/>
      <c r="F15" s="116"/>
      <c r="G15" s="115"/>
      <c r="H15" s="120"/>
    </row>
    <row r="16" spans="1:8" ht="19.5" customHeight="1">
      <c r="A16" s="48"/>
      <c r="B16" s="49" t="s">
        <v>167</v>
      </c>
      <c r="C16" s="118">
        <v>0</v>
      </c>
      <c r="D16" s="121">
        <v>0</v>
      </c>
      <c r="E16" s="118">
        <v>0</v>
      </c>
      <c r="F16" s="121">
        <v>0</v>
      </c>
      <c r="G16" s="118">
        <v>0</v>
      </c>
      <c r="H16" s="122">
        <v>0</v>
      </c>
    </row>
    <row r="17" spans="1:8" ht="19.5" customHeight="1">
      <c r="A17" s="44" t="s">
        <v>137</v>
      </c>
      <c r="B17" s="45" t="s">
        <v>168</v>
      </c>
      <c r="C17" s="112">
        <v>0</v>
      </c>
      <c r="D17" s="113">
        <v>2</v>
      </c>
      <c r="E17" s="112"/>
      <c r="F17" s="113">
        <v>0</v>
      </c>
      <c r="G17" s="112">
        <v>2953.59</v>
      </c>
      <c r="H17" s="119"/>
    </row>
    <row r="18" spans="1:8" ht="19.5" customHeight="1">
      <c r="A18" s="46"/>
      <c r="B18" s="47" t="s">
        <v>89</v>
      </c>
      <c r="C18" s="115"/>
      <c r="D18" s="116"/>
      <c r="E18" s="115"/>
      <c r="F18" s="116"/>
      <c r="G18" s="115"/>
      <c r="H18" s="120"/>
    </row>
    <row r="19" spans="1:8" ht="19.5" customHeight="1">
      <c r="A19" s="48"/>
      <c r="B19" s="49" t="s">
        <v>167</v>
      </c>
      <c r="C19" s="118">
        <v>0</v>
      </c>
      <c r="D19" s="121">
        <v>2</v>
      </c>
      <c r="E19" s="118">
        <v>0</v>
      </c>
      <c r="F19" s="121">
        <v>0</v>
      </c>
      <c r="G19" s="118">
        <v>0</v>
      </c>
      <c r="H19" s="122">
        <v>0</v>
      </c>
    </row>
    <row r="20" spans="1:8" ht="19.5" customHeight="1">
      <c r="A20" s="44" t="s">
        <v>169</v>
      </c>
      <c r="B20" s="45" t="s">
        <v>170</v>
      </c>
      <c r="C20" s="112">
        <v>0</v>
      </c>
      <c r="D20" s="113">
        <v>0</v>
      </c>
      <c r="E20" s="112">
        <v>0</v>
      </c>
      <c r="F20" s="113">
        <v>0</v>
      </c>
      <c r="G20" s="112">
        <v>0</v>
      </c>
      <c r="H20" s="119">
        <v>0</v>
      </c>
    </row>
    <row r="21" spans="1:8" ht="19.5" customHeight="1">
      <c r="A21" s="46"/>
      <c r="B21" s="47" t="s">
        <v>89</v>
      </c>
      <c r="C21" s="115"/>
      <c r="D21" s="116"/>
      <c r="E21" s="115"/>
      <c r="F21" s="116"/>
      <c r="G21" s="115"/>
      <c r="H21" s="120"/>
    </row>
    <row r="22" spans="1:8" ht="19.5" customHeight="1">
      <c r="A22" s="48"/>
      <c r="B22" s="49" t="s">
        <v>167</v>
      </c>
      <c r="C22" s="118"/>
      <c r="D22" s="121"/>
      <c r="E22" s="118"/>
      <c r="F22" s="121"/>
      <c r="G22" s="118"/>
      <c r="H22" s="122"/>
    </row>
    <row r="23" spans="1:8" ht="19.5" customHeight="1">
      <c r="A23" s="44" t="s">
        <v>171</v>
      </c>
      <c r="B23" s="45" t="s">
        <v>172</v>
      </c>
      <c r="C23" s="112">
        <v>0</v>
      </c>
      <c r="D23" s="113">
        <v>0</v>
      </c>
      <c r="E23" s="112">
        <v>0</v>
      </c>
      <c r="F23" s="113">
        <v>0</v>
      </c>
      <c r="G23" s="112">
        <v>0</v>
      </c>
      <c r="H23" s="119">
        <v>0</v>
      </c>
    </row>
    <row r="24" spans="1:8" ht="19.5" customHeight="1">
      <c r="A24" s="51"/>
      <c r="B24" s="52"/>
      <c r="C24" s="124"/>
      <c r="D24" s="125"/>
      <c r="E24" s="124"/>
      <c r="F24" s="125"/>
      <c r="G24" s="124"/>
      <c r="H24" s="126"/>
    </row>
    <row r="25" spans="1:8" ht="19.5" customHeight="1">
      <c r="A25" s="53"/>
      <c r="B25" s="54"/>
      <c r="C25" s="54"/>
      <c r="D25" s="54"/>
      <c r="E25" s="54"/>
      <c r="F25" s="54"/>
      <c r="G25" s="54"/>
      <c r="H25" s="54"/>
    </row>
    <row r="26" ht="12.75">
      <c r="A26" s="50" t="s">
        <v>173</v>
      </c>
    </row>
    <row r="27" spans="1:8" ht="16.5" customHeight="1">
      <c r="A27" s="185" t="s">
        <v>177</v>
      </c>
      <c r="B27" s="185"/>
      <c r="C27" s="185"/>
      <c r="D27" s="185"/>
      <c r="E27" s="185"/>
      <c r="F27" s="185"/>
      <c r="G27" s="185"/>
      <c r="H27" s="185"/>
    </row>
    <row r="28" spans="1:8" ht="83.25" customHeight="1">
      <c r="A28" s="177" t="s">
        <v>178</v>
      </c>
      <c r="B28" s="177"/>
      <c r="C28" s="177"/>
      <c r="D28" s="177"/>
      <c r="E28" s="177"/>
      <c r="F28" s="177"/>
      <c r="G28" s="177"/>
      <c r="H28" s="177"/>
    </row>
  </sheetData>
  <sheetProtection/>
  <mergeCells count="7">
    <mergeCell ref="A28:H28"/>
    <mergeCell ref="A6:B7"/>
    <mergeCell ref="C6:E6"/>
    <mergeCell ref="F6:H6"/>
    <mergeCell ref="A3:H3"/>
    <mergeCell ref="A4:H4"/>
    <mergeCell ref="A27:H27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4" max="4" width="13.7109375" style="0" customWidth="1"/>
    <col min="11" max="11" width="12.57421875" style="0" customWidth="1"/>
  </cols>
  <sheetData>
    <row r="1" spans="1:11" ht="15.75">
      <c r="A1" s="56"/>
      <c r="B1" s="57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8" t="s">
        <v>179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6"/>
      <c r="B3" s="58" t="s">
        <v>180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ht="15.75">
      <c r="A4" s="56"/>
      <c r="B4" s="56" t="s">
        <v>206</v>
      </c>
      <c r="C4" s="56"/>
      <c r="D4" s="56"/>
      <c r="E4" s="56"/>
      <c r="F4" s="56"/>
      <c r="G4" s="56"/>
      <c r="H4" s="56"/>
      <c r="I4" s="56"/>
      <c r="J4" s="56"/>
      <c r="K4" s="56"/>
    </row>
    <row r="5" spans="1:11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>
      <c r="A6" s="56"/>
      <c r="B6" s="57"/>
      <c r="C6" s="56"/>
      <c r="D6" s="56"/>
      <c r="E6" s="56"/>
      <c r="F6" s="56"/>
      <c r="G6" s="56"/>
      <c r="H6" s="56"/>
      <c r="I6" s="56"/>
      <c r="J6" s="56"/>
      <c r="K6" s="56"/>
    </row>
    <row r="7" spans="1:11" ht="15.75">
      <c r="A7" s="56"/>
      <c r="B7" s="56" t="s">
        <v>181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15.75">
      <c r="A8" s="56"/>
      <c r="B8" s="57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6"/>
      <c r="B9" s="56" t="s">
        <v>182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ht="15.75">
      <c r="A10" s="56"/>
      <c r="B10" s="57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>
      <c r="A11" s="56"/>
      <c r="B11" s="56" t="s">
        <v>183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5.75">
      <c r="A12" s="56"/>
      <c r="B12" s="57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5.75">
      <c r="A13" s="56"/>
      <c r="B13" s="56" t="s">
        <v>184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5.75">
      <c r="A14" s="56"/>
      <c r="B14" s="57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5.75">
      <c r="A15" s="56"/>
      <c r="B15" s="127" t="s">
        <v>193</v>
      </c>
      <c r="C15" s="127"/>
      <c r="D15" s="127"/>
      <c r="E15" s="56"/>
      <c r="F15" s="56"/>
      <c r="G15" s="56"/>
      <c r="H15" s="56"/>
      <c r="I15" s="56"/>
      <c r="J15" s="56"/>
      <c r="K15" s="56"/>
    </row>
    <row r="16" spans="1:11" ht="15.75">
      <c r="A16" s="56"/>
      <c r="B16" s="128"/>
      <c r="C16" s="127"/>
      <c r="D16" s="127"/>
      <c r="E16" s="56"/>
      <c r="F16" s="56"/>
      <c r="G16" s="56"/>
      <c r="H16" s="56"/>
      <c r="I16" s="56"/>
      <c r="J16" s="56"/>
      <c r="K16" s="56"/>
    </row>
    <row r="17" spans="1:11" ht="15.75">
      <c r="A17" s="56"/>
      <c r="B17" s="127" t="s">
        <v>211</v>
      </c>
      <c r="C17" s="127"/>
      <c r="D17" s="127"/>
      <c r="E17" s="56"/>
      <c r="F17" s="56"/>
      <c r="G17" s="56"/>
      <c r="H17" s="56"/>
      <c r="I17" s="56"/>
      <c r="J17" s="56"/>
      <c r="K17" s="56"/>
    </row>
    <row r="18" spans="1:11" ht="15.75">
      <c r="A18" s="56"/>
      <c r="B18" s="57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51" customHeight="1">
      <c r="A19" s="56"/>
      <c r="B19" s="187" t="s">
        <v>217</v>
      </c>
      <c r="C19" s="187"/>
      <c r="D19" s="187"/>
      <c r="E19" s="186" t="s">
        <v>218</v>
      </c>
      <c r="F19" s="186"/>
      <c r="G19" s="186"/>
      <c r="H19" s="186"/>
      <c r="I19" s="186"/>
      <c r="J19" s="186"/>
      <c r="K19" s="186"/>
    </row>
    <row r="20" spans="1:11" ht="15.75">
      <c r="A20" s="56"/>
      <c r="B20" s="57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5.75">
      <c r="A21" s="56"/>
      <c r="B21" s="56" t="s">
        <v>194</v>
      </c>
      <c r="C21" s="56"/>
      <c r="D21" s="56"/>
      <c r="E21" s="59" t="s">
        <v>195</v>
      </c>
      <c r="F21" s="56"/>
      <c r="G21" s="56"/>
      <c r="H21" s="56"/>
      <c r="I21" s="56"/>
      <c r="J21" s="56"/>
      <c r="K21" s="56"/>
    </row>
    <row r="22" spans="1:11" ht="15.75">
      <c r="A22" s="56"/>
      <c r="B22" s="57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56"/>
      <c r="B23" s="56" t="s">
        <v>196</v>
      </c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.75">
      <c r="A24" s="56"/>
      <c r="B24" s="57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5.75">
      <c r="A25" s="56"/>
      <c r="B25" s="56" t="s">
        <v>197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5.75">
      <c r="A26" s="56"/>
      <c r="B26" s="57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5.75">
      <c r="A27" s="56"/>
      <c r="B27" s="57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5.75">
      <c r="A28" s="56"/>
      <c r="B28" s="57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5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5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5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5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</sheetData>
  <sheetProtection/>
  <mergeCells count="2">
    <mergeCell ref="E19:K19"/>
    <mergeCell ref="B19:D19"/>
  </mergeCells>
  <hyperlinks>
    <hyperlink ref="E21" r:id="rId1" display="zaytseva@tulges.ru"/>
  </hyperlink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Зайцева Елена Викторовна</cp:lastModifiedBy>
  <cp:lastPrinted>2016-10-20T11:03:12Z</cp:lastPrinted>
  <dcterms:created xsi:type="dcterms:W3CDTF">1996-10-08T23:32:33Z</dcterms:created>
  <dcterms:modified xsi:type="dcterms:W3CDTF">2016-10-20T12:21:26Z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